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ontract Documents\"/>
    </mc:Choice>
  </mc:AlternateContent>
  <bookViews>
    <workbookView xWindow="8790" yWindow="5490" windowWidth="11655" windowHeight="8835"/>
  </bookViews>
  <sheets>
    <sheet name="Turnout Pricing Sheet" sheetId="37" r:id="rId1"/>
    <sheet name="Turnout Schedule-Forecast" sheetId="36" r:id="rId2"/>
  </sheets>
  <externalReferences>
    <externalReference r:id="rId3"/>
  </externalReferences>
  <definedNames>
    <definedName name="CIP0024Tamping" localSheetId="0">#REF!</definedName>
    <definedName name="CIP0024Tamping">#REF!</definedName>
    <definedName name="_xlnm.Print_Area" localSheetId="0">'Turnout Pricing Sheet'!$A$1:$T$51</definedName>
    <definedName name="_xlnm.Print_Area" localSheetId="1">'Turnout Schedule-Forecast'!$A$1:$J$47</definedName>
    <definedName name="_xlnm.Print_Area">#REF!</definedName>
    <definedName name="PrintArea" localSheetId="0">#REF!</definedName>
    <definedName name="PrintArea">#REF!</definedName>
    <definedName name="Project">[1]Project!$A$2:$W$35</definedName>
  </definedNames>
  <calcPr calcId="152511"/>
</workbook>
</file>

<file path=xl/calcChain.xml><?xml version="1.0" encoding="utf-8"?>
<calcChain xmlns="http://schemas.openxmlformats.org/spreadsheetml/2006/main">
  <c r="H44" i="37" l="1"/>
  <c r="J11" i="36" l="1"/>
  <c r="J10" i="36"/>
  <c r="J9" i="36"/>
  <c r="J8" i="36"/>
  <c r="J7" i="36"/>
  <c r="J6" i="36"/>
  <c r="J5" i="36"/>
  <c r="H7" i="37" l="1"/>
  <c r="H8" i="37"/>
  <c r="H9" i="37"/>
  <c r="H10" i="37"/>
  <c r="H11" i="37"/>
  <c r="H12" i="37"/>
  <c r="J18" i="36"/>
  <c r="H13" i="37"/>
  <c r="H14" i="37"/>
  <c r="K14" i="37"/>
  <c r="H15" i="37"/>
  <c r="H16" i="37"/>
  <c r="H17" i="37"/>
  <c r="K17" i="37"/>
  <c r="H18" i="37"/>
  <c r="H19" i="37"/>
  <c r="K19" i="37"/>
  <c r="H20" i="37"/>
  <c r="H21" i="37"/>
  <c r="K21" i="37"/>
  <c r="H22" i="37"/>
  <c r="H23" i="37"/>
  <c r="H24" i="37"/>
  <c r="H25" i="37"/>
  <c r="K25" i="37"/>
  <c r="H26" i="37"/>
  <c r="K26" i="37"/>
  <c r="H27" i="37"/>
  <c r="H28" i="37"/>
  <c r="H29" i="37"/>
  <c r="H30" i="37"/>
  <c r="H31" i="37"/>
  <c r="H32" i="37"/>
  <c r="H33" i="37"/>
  <c r="K33" i="37"/>
  <c r="H34" i="37"/>
  <c r="K34" i="37"/>
  <c r="H35" i="37"/>
  <c r="N35" i="37"/>
  <c r="H36" i="37"/>
  <c r="H37" i="37"/>
  <c r="K37" i="37"/>
  <c r="H38" i="37"/>
  <c r="H39" i="37"/>
  <c r="N39" i="37"/>
  <c r="H40" i="37"/>
  <c r="H41" i="37"/>
  <c r="K41" i="37"/>
  <c r="H42" i="37"/>
  <c r="H43" i="37"/>
  <c r="N43" i="37"/>
  <c r="F45" i="37"/>
  <c r="I45" i="37"/>
  <c r="L45" i="37"/>
  <c r="O45" i="37"/>
  <c r="R45" i="37"/>
  <c r="H40" i="36"/>
  <c r="K13" i="37" l="1"/>
  <c r="Q37" i="37"/>
  <c r="K29" i="37"/>
  <c r="Q13" i="37"/>
  <c r="N13" i="37"/>
  <c r="J20" i="36"/>
  <c r="J19" i="36"/>
  <c r="J17" i="36"/>
  <c r="K9" i="37"/>
  <c r="J16" i="36"/>
  <c r="K7" i="37"/>
  <c r="N26" i="37"/>
  <c r="T17" i="37"/>
  <c r="N14" i="37"/>
  <c r="J26" i="36"/>
  <c r="J25" i="36"/>
  <c r="N37" i="37"/>
  <c r="K27" i="37"/>
  <c r="K18" i="37"/>
  <c r="K15" i="37"/>
  <c r="N29" i="37"/>
  <c r="T43" i="37"/>
  <c r="K42" i="37"/>
  <c r="K38" i="37"/>
  <c r="T37" i="37"/>
  <c r="K31" i="37"/>
  <c r="K30" i="37"/>
  <c r="K23" i="37"/>
  <c r="K22" i="37"/>
  <c r="K11" i="37"/>
  <c r="K10" i="37"/>
  <c r="T35" i="37"/>
  <c r="N38" i="37"/>
  <c r="K28" i="37"/>
  <c r="N27" i="37"/>
  <c r="Q17" i="37"/>
  <c r="K16" i="37"/>
  <c r="N15" i="37"/>
  <c r="H45" i="37"/>
  <c r="K44" i="37"/>
  <c r="K43" i="37"/>
  <c r="K36" i="37"/>
  <c r="K35" i="37"/>
  <c r="N30" i="37"/>
  <c r="N22" i="37"/>
  <c r="N10" i="37"/>
  <c r="N42" i="37"/>
  <c r="K32" i="37"/>
  <c r="N31" i="37"/>
  <c r="K24" i="37"/>
  <c r="N23" i="37"/>
  <c r="N18" i="37"/>
  <c r="K12" i="37"/>
  <c r="N11" i="37"/>
  <c r="J36" i="36"/>
  <c r="Q43" i="37"/>
  <c r="K40" i="37"/>
  <c r="K39" i="37"/>
  <c r="Q35" i="37"/>
  <c r="Q29" i="37"/>
  <c r="T29" i="37"/>
  <c r="J28" i="36"/>
  <c r="K20" i="37"/>
  <c r="N19" i="37"/>
  <c r="K8" i="37"/>
  <c r="N7" i="37"/>
  <c r="T13" i="37" l="1"/>
  <c r="N34" i="37"/>
  <c r="N17" i="37"/>
  <c r="J39" i="36"/>
  <c r="J38" i="36"/>
  <c r="N25" i="37"/>
  <c r="J29" i="36"/>
  <c r="J27" i="36"/>
  <c r="J34" i="36"/>
  <c r="J37" i="36"/>
  <c r="K45" i="37"/>
  <c r="N9" i="37"/>
  <c r="N21" i="37"/>
  <c r="N33" i="37"/>
  <c r="N41" i="37"/>
  <c r="T11" i="37"/>
  <c r="Q11" i="37"/>
  <c r="T39" i="37"/>
  <c r="Q39" i="37"/>
  <c r="Q10" i="37"/>
  <c r="T10" i="37"/>
  <c r="Q22" i="37"/>
  <c r="T22" i="37"/>
  <c r="Q30" i="37"/>
  <c r="T30" i="37"/>
  <c r="T15" i="37"/>
  <c r="Q15" i="37"/>
  <c r="N40" i="37"/>
  <c r="Q18" i="37"/>
  <c r="T18" i="37"/>
  <c r="N24" i="37"/>
  <c r="N32" i="37"/>
  <c r="N28" i="37"/>
  <c r="N8" i="37"/>
  <c r="Q14" i="37"/>
  <c r="T14" i="37"/>
  <c r="N20" i="37"/>
  <c r="Q26" i="37"/>
  <c r="T26" i="37"/>
  <c r="T23" i="37"/>
  <c r="Q23" i="37"/>
  <c r="T31" i="37"/>
  <c r="Q31" i="37"/>
  <c r="Q42" i="37"/>
  <c r="T42" i="37"/>
  <c r="N44" i="37"/>
  <c r="T27" i="37"/>
  <c r="Q27" i="37"/>
  <c r="Q7" i="37"/>
  <c r="T19" i="37"/>
  <c r="Q19" i="37"/>
  <c r="N12" i="37"/>
  <c r="Q34" i="37"/>
  <c r="T34" i="37"/>
  <c r="N36" i="37"/>
  <c r="N16" i="37"/>
  <c r="Q38" i="37"/>
  <c r="T38" i="37"/>
  <c r="H45" i="36"/>
  <c r="H21" i="36"/>
  <c r="H12" i="36"/>
  <c r="J30" i="36" l="1"/>
  <c r="Q25" i="37"/>
  <c r="T25" i="37"/>
  <c r="T7" i="37"/>
  <c r="J43" i="36"/>
  <c r="J35" i="36"/>
  <c r="J33" i="36"/>
  <c r="N45" i="37"/>
  <c r="Q41" i="37"/>
  <c r="T41" i="37"/>
  <c r="Q33" i="37"/>
  <c r="T33" i="37"/>
  <c r="Q9" i="37"/>
  <c r="T9" i="37"/>
  <c r="Q21" i="37"/>
  <c r="T21" i="37"/>
  <c r="T20" i="37"/>
  <c r="Q20" i="37"/>
  <c r="Q8" i="37"/>
  <c r="T32" i="37"/>
  <c r="Q32" i="37"/>
  <c r="T24" i="37"/>
  <c r="Q24" i="37"/>
  <c r="T12" i="37"/>
  <c r="Q12" i="37"/>
  <c r="T28" i="37"/>
  <c r="Q28" i="37"/>
  <c r="T40" i="37"/>
  <c r="Q40" i="37"/>
  <c r="T16" i="37"/>
  <c r="Q16" i="37"/>
  <c r="T36" i="37"/>
  <c r="Q36" i="37"/>
  <c r="T44" i="37"/>
  <c r="Q44" i="37"/>
  <c r="T8" i="37" l="1"/>
  <c r="T45" i="37" s="1"/>
  <c r="J44" i="36"/>
  <c r="Q45" i="37"/>
  <c r="J12" i="36"/>
  <c r="S46" i="37" l="1"/>
  <c r="J40" i="36"/>
  <c r="J45" i="36" l="1"/>
  <c r="J21" i="36"/>
  <c r="J47" i="36" l="1"/>
  <c r="H30" i="36"/>
</calcChain>
</file>

<file path=xl/sharedStrings.xml><?xml version="1.0" encoding="utf-8"?>
<sst xmlns="http://schemas.openxmlformats.org/spreadsheetml/2006/main" count="298" uniqueCount="128">
  <si>
    <t>Qty</t>
  </si>
  <si>
    <t>Total</t>
  </si>
  <si>
    <t>Type</t>
  </si>
  <si>
    <t>Unit</t>
  </si>
  <si>
    <t>No. 10 Ballast L/H Turnout</t>
  </si>
  <si>
    <t>No. 10 Ballast R/H Turnout</t>
  </si>
  <si>
    <t>No. 10 Ballast Diamond Section</t>
  </si>
  <si>
    <t>No. 10 Ballast Double Crossover</t>
  </si>
  <si>
    <t>No. 10 Direct Fixation L/H Turnout</t>
  </si>
  <si>
    <t>No. 10 Direct Fixation R/H Turnout</t>
  </si>
  <si>
    <t>No. 10 Direct Fixation Diamond Section</t>
  </si>
  <si>
    <t>No. 10 Direct Fixation Double Crossover</t>
  </si>
  <si>
    <t>No. 15 Direct Fixation L/H Turnout</t>
  </si>
  <si>
    <t>No. 15 Direct Fixation R/H Turnout</t>
  </si>
  <si>
    <t>Location</t>
  </si>
  <si>
    <t>No. 6 Guard Ballast L/H Turnout</t>
  </si>
  <si>
    <t>No. 6 Guard Ballast R/H Turnout</t>
  </si>
  <si>
    <t>No. 6 Guard Ballast Equilateral</t>
  </si>
  <si>
    <t>No. 6 Guard Direct Fixation Equilateral</t>
  </si>
  <si>
    <t>No. 8 Guard Ballast L/H Turnout</t>
  </si>
  <si>
    <t>No. 8 Guard Ballast R/H Turnout</t>
  </si>
  <si>
    <t>No. 8 Guard Ballast Diamond Section</t>
  </si>
  <si>
    <t>No. 8 Guard Ballast Double Crossover</t>
  </si>
  <si>
    <t>No. 8 Guard Direct Fixation L/H Turnout</t>
  </si>
  <si>
    <t>No. 8 Guard Direct Fixation R/H Turnout</t>
  </si>
  <si>
    <t>No. 8 Guard Direct Fixation Diamond Section</t>
  </si>
  <si>
    <t>No. 8 Guard Direct Fixation Double Crossover</t>
  </si>
  <si>
    <t>14'</t>
  </si>
  <si>
    <t>40'6"</t>
  </si>
  <si>
    <t>36'10"</t>
  </si>
  <si>
    <t>44'</t>
  </si>
  <si>
    <t>38'3"</t>
  </si>
  <si>
    <t>Line Item</t>
  </si>
  <si>
    <t>TOTALS</t>
  </si>
  <si>
    <t>Details</t>
  </si>
  <si>
    <t>ea</t>
  </si>
  <si>
    <t xml:space="preserve">ea </t>
  </si>
  <si>
    <t>C15 - 1A/B &amp; 3A/B</t>
  </si>
  <si>
    <t>C12 - Diamond</t>
  </si>
  <si>
    <t>D98 - 13 &amp; 15</t>
  </si>
  <si>
    <t>B99 - 27 A/B</t>
  </si>
  <si>
    <t>B06 - 1B &amp; 3B</t>
  </si>
  <si>
    <t>B08 - 5A &amp; 7</t>
  </si>
  <si>
    <t>K06 - 19</t>
  </si>
  <si>
    <t>A02 - 13</t>
  </si>
  <si>
    <t>A99 - 53</t>
  </si>
  <si>
    <t>A99 - 81, 83, 85, 87</t>
  </si>
  <si>
    <t>Direct Fixation</t>
  </si>
  <si>
    <t>Ballast</t>
  </si>
  <si>
    <t>B99 - 65, 67</t>
  </si>
  <si>
    <t>C14 - 1 &amp; 3</t>
  </si>
  <si>
    <t>C10 - 7 &amp; 9</t>
  </si>
  <si>
    <t>A02 - 5A &amp; 9</t>
  </si>
  <si>
    <t>A02 - 7 &amp; 11B</t>
  </si>
  <si>
    <t>No. 10 Double Crossover 40'6" Track Centers</t>
  </si>
  <si>
    <t>No. 8 Guarded Double-Crossover (Diamond Only) 40'6" Track Centers</t>
  </si>
  <si>
    <t>No. 15 Single Turnouts, Both L/H</t>
  </si>
  <si>
    <t>No. 8 Guarded Turnouts, Both R/H</t>
  </si>
  <si>
    <t>No. 8 Guarded Turnouts, One L/H (1B) and One R/H (3B)</t>
  </si>
  <si>
    <t>No. 8 Guarded Turnouts, One L/H (5A) and One R/H (7)</t>
  </si>
  <si>
    <t>No. 6 Guarded Turnout, One R/H</t>
  </si>
  <si>
    <t>A11 - 7 &amp; 11B</t>
  </si>
  <si>
    <t>A11 - 5A &amp; 9</t>
  </si>
  <si>
    <t>No. 8 Guarded Turnouts, One R/H (7) and One L/H (11B)</t>
  </si>
  <si>
    <t>No. 8 Guarded Turnouts, One L/H (5A) and One R/H (9)</t>
  </si>
  <si>
    <t>No. 8 Guarded Turnouts, One R/H (1) and One L/H (3)</t>
  </si>
  <si>
    <t>Pricing Line</t>
  </si>
  <si>
    <t>No. 6 Guarded Turnouts, Both R/H</t>
  </si>
  <si>
    <t>No. 8 Guarded Turnout, L/H</t>
  </si>
  <si>
    <t>No. 6 Guarded Turnouts, All L/H</t>
  </si>
  <si>
    <t>5 &amp; 6</t>
  </si>
  <si>
    <t>1 &amp; 2</t>
  </si>
  <si>
    <t>Contract Year 2018 (Base 1)</t>
  </si>
  <si>
    <t>Contract Year 2019 (Option 1)</t>
  </si>
  <si>
    <t>Contract Year 2020 (Option 2)</t>
  </si>
  <si>
    <t>Contract Year 2021 (Option 3)</t>
  </si>
  <si>
    <t>Base Year 1 - 2018</t>
  </si>
  <si>
    <t>Option Year 1 - 2019</t>
  </si>
  <si>
    <t>Option Year 2 - 2020</t>
  </si>
  <si>
    <t>Option Year 3 - 2021</t>
  </si>
  <si>
    <t>Option Year 4 - 2022</t>
  </si>
  <si>
    <t>B07 - 3A &amp; 3B</t>
  </si>
  <si>
    <t>B99 - 141A &amp; 165</t>
  </si>
  <si>
    <t>B99 - 161</t>
  </si>
  <si>
    <t>C99 - 163, 165, 167</t>
  </si>
  <si>
    <t>C99 - 169, 171, 177</t>
  </si>
  <si>
    <t>No. 6 Guarded Turnouts, Two R/H (163, 167) and One L/H (165)</t>
  </si>
  <si>
    <t>Est Price</t>
  </si>
  <si>
    <t xml:space="preserve">TURNOUT DELIVERY SCHEDULE/PRICING (IDIQ) 2018-2022 </t>
  </si>
  <si>
    <t>No. 6 Guarded Turnouts, All R/H</t>
  </si>
  <si>
    <t>B99 - 17A/B</t>
  </si>
  <si>
    <t>B99 - 25, 31, 193, 195</t>
  </si>
  <si>
    <t>Associated Drawings</t>
  </si>
  <si>
    <t>Track Centers</t>
  </si>
  <si>
    <t>ST-TW-015, 016, 017, 018, 019, 020</t>
  </si>
  <si>
    <t>ST-TW-005, 006, 007, 008, 009</t>
  </si>
  <si>
    <t>ST-TW-010, 011, 012, 013, 014</t>
  </si>
  <si>
    <t>ST-TW-027, 030, 031, 032, 033, 034, 035</t>
  </si>
  <si>
    <t>ST-TW-061, 062, 063, 064</t>
  </si>
  <si>
    <t>TW2010-12, 13</t>
  </si>
  <si>
    <t>ST-TW-065, 066</t>
  </si>
  <si>
    <t>ST-TW-026, 027, 036, 037, 038, 039, 040, 041</t>
  </si>
  <si>
    <t>ST-TW-067, 074</t>
  </si>
  <si>
    <t>ST-TW-068, 069, 070</t>
  </si>
  <si>
    <t>ST-TW-071, 072, 073</t>
  </si>
  <si>
    <t>ST-TW-042, 043, 044, 045, 046, 047</t>
  </si>
  <si>
    <t>ST-TW-084</t>
  </si>
  <si>
    <t>TW6-T-285, 286, 287</t>
  </si>
  <si>
    <t>ST-TW-048, 049, 050, 051, 052</t>
  </si>
  <si>
    <t>TW4-T-158, 159, 160</t>
  </si>
  <si>
    <t>TW18-TO-14, 15</t>
  </si>
  <si>
    <t>TW18-TO-16, 17, 18</t>
  </si>
  <si>
    <t>ST-TW-081, 082</t>
  </si>
  <si>
    <t>ST-TW-053, 054, 055, 056, 057, 058, 059</t>
  </si>
  <si>
    <t>No. 6 Guarded Equilateral Turnout</t>
  </si>
  <si>
    <t>Various Yards</t>
  </si>
  <si>
    <t xml:space="preserve"> Option 2 - 2020 Total</t>
  </si>
  <si>
    <t xml:space="preserve"> Option 1 - 2019 Total</t>
  </si>
  <si>
    <t xml:space="preserve"> Base 1 - 2018 Total</t>
  </si>
  <si>
    <t xml:space="preserve"> Option 3 - 2020 Total</t>
  </si>
  <si>
    <t>Contract Year 2022 (Option 4)</t>
  </si>
  <si>
    <t xml:space="preserve"> Option 4 - 2022 Total</t>
  </si>
  <si>
    <t>Contract 2018-2022 Turnouts/Crossovers Grand Total</t>
  </si>
  <si>
    <t>13 &amp; 14</t>
  </si>
  <si>
    <t>Deliver By</t>
  </si>
  <si>
    <t xml:space="preserve">BID/PRICE SCHEDULE - TURNOUTS AND CROSSOVERS </t>
  </si>
  <si>
    <t>TOTAL BID AMOUNT</t>
  </si>
  <si>
    <t>Attachment 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</si>
</sst>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409]\ #,##0"/>
    <numFmt numFmtId="165" formatCode="_(&quot;$&quot;* #,##0_);_(&quot;$&quot;* \(#,##0\);_(&quot;$&quot;* &quot;-&quot;??_);_(@_)"/>
    <numFmt numFmtId="166" formatCode="mm/dd/yy;@"/>
    <numFmt numFmtId="167" formatCode="_([$$-409]* #,##0_);_([$$-409]* \(#,##0\);_([$$-409]* &quot;-&quot;??_);_(@_)"/>
    <numFmt numFmtId="168" formatCode="_([$$-409]* #,##0.00_);_([$$-409]* \(#,##0.00\);_([$$-409]* &quot;-&quot;??_);_(@_)"/>
  </numFmts>
  <fonts count="26" x14ac:knownFonts="1">
    <font>
      <sz val="10"/>
      <name val="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Unicode MS"/>
      <family val="2"/>
    </font>
    <font>
      <b/>
      <sz val="11"/>
      <color theme="1"/>
      <name val="Calibri"/>
      <family val="2"/>
      <scheme val="minor"/>
    </font>
    <font>
      <sz val="8"/>
      <color theme="1"/>
      <name val="Calibri"/>
      <family val="2"/>
      <scheme val="minor"/>
    </font>
    <font>
      <sz val="9"/>
      <color theme="1"/>
      <name val="Calibri"/>
      <family val="2"/>
      <scheme val="minor"/>
    </font>
    <font>
      <b/>
      <i/>
      <sz val="10"/>
      <color theme="1"/>
      <name val="Calibri"/>
      <family val="2"/>
      <scheme val="minor"/>
    </font>
    <font>
      <b/>
      <sz val="10"/>
      <color theme="1"/>
      <name val="Calibri"/>
      <family val="2"/>
      <scheme val="minor"/>
    </font>
    <font>
      <b/>
      <sz val="9"/>
      <color theme="1"/>
      <name val="Calibri"/>
      <family val="2"/>
      <scheme val="minor"/>
    </font>
    <font>
      <i/>
      <sz val="10"/>
      <name val="Arial"/>
      <family val="2"/>
    </font>
    <font>
      <b/>
      <sz val="12"/>
      <name val="Arial"/>
      <family val="2"/>
    </font>
    <font>
      <sz val="11"/>
      <name val="Calibri"/>
      <family val="2"/>
      <scheme val="minor"/>
    </font>
    <font>
      <b/>
      <sz val="11"/>
      <name val="Calibri"/>
      <family val="2"/>
      <scheme val="minor"/>
    </font>
    <font>
      <b/>
      <sz val="10"/>
      <name val="Arial"/>
      <family val="2"/>
    </font>
    <font>
      <sz val="11"/>
      <name val="Arial"/>
      <family val="2"/>
    </font>
    <font>
      <b/>
      <sz val="11"/>
      <name val="Arial"/>
      <family val="2"/>
    </font>
    <font>
      <b/>
      <sz val="12"/>
      <color theme="1"/>
      <name val="Calibri"/>
      <family val="2"/>
      <scheme val="minor"/>
    </font>
    <font>
      <b/>
      <sz val="16"/>
      <color theme="1"/>
      <name val="Arial"/>
      <family val="2"/>
    </font>
    <font>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8"/>
        <bgColor indexed="8"/>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xf numFmtId="0" fontId="8" fillId="0" borderId="0"/>
    <xf numFmtId="164" fontId="7" fillId="3" borderId="0"/>
    <xf numFmtId="0" fontId="7" fillId="0" borderId="0"/>
    <xf numFmtId="4" fontId="7" fillId="0" borderId="0"/>
    <xf numFmtId="43" fontId="6" fillId="0" borderId="0" applyFont="0" applyFill="0" applyBorder="0" applyAlignment="0" applyProtection="0"/>
    <xf numFmtId="3" fontId="7" fillId="0" borderId="0"/>
    <xf numFmtId="44" fontId="7" fillId="0" borderId="0" applyFont="0" applyFill="0" applyBorder="0" applyAlignment="0" applyProtection="0"/>
    <xf numFmtId="0" fontId="9" fillId="0" borderId="0"/>
    <xf numFmtId="0" fontId="6" fillId="0" borderId="0"/>
    <xf numFmtId="0" fontId="7" fillId="0" borderId="0"/>
    <xf numFmtId="0" fontId="5" fillId="0" borderId="0"/>
    <xf numFmtId="0" fontId="4" fillId="0" borderId="0"/>
    <xf numFmtId="0" fontId="3" fillId="0" borderId="0"/>
    <xf numFmtId="0" fontId="2" fillId="0" borderId="0"/>
  </cellStyleXfs>
  <cellXfs count="178">
    <xf numFmtId="0" fontId="0" fillId="0" borderId="0" xfId="0"/>
    <xf numFmtId="0" fontId="7" fillId="0" borderId="0" xfId="3" applyBorder="1" applyAlignment="1">
      <alignment horizontal="center"/>
    </xf>
    <xf numFmtId="0" fontId="16" fillId="0" borderId="0" xfId="3" applyFont="1" applyBorder="1" applyAlignment="1">
      <alignment horizontal="center"/>
    </xf>
    <xf numFmtId="0" fontId="7" fillId="0" borderId="0" xfId="3" applyFont="1" applyBorder="1" applyAlignment="1">
      <alignment horizontal="right"/>
    </xf>
    <xf numFmtId="1" fontId="7" fillId="0" borderId="0" xfId="3" applyNumberFormat="1" applyBorder="1" applyAlignment="1">
      <alignment horizontal="center"/>
    </xf>
    <xf numFmtId="0" fontId="7" fillId="0" borderId="0" xfId="3"/>
    <xf numFmtId="0" fontId="17" fillId="0" borderId="0" xfId="3" applyFont="1" applyAlignment="1">
      <alignment horizontal="center"/>
    </xf>
    <xf numFmtId="0" fontId="7" fillId="0" borderId="0" xfId="3" applyFill="1"/>
    <xf numFmtId="0" fontId="18" fillId="0" borderId="0" xfId="3" applyFont="1" applyFill="1" applyBorder="1" applyAlignment="1"/>
    <xf numFmtId="3" fontId="18" fillId="0" borderId="0" xfId="3" applyNumberFormat="1" applyFont="1" applyFill="1" applyBorder="1" applyAlignment="1">
      <alignment horizontal="right"/>
    </xf>
    <xf numFmtId="1" fontId="18" fillId="0" borderId="0" xfId="3" applyNumberFormat="1" applyFont="1" applyFill="1" applyBorder="1" applyAlignment="1">
      <alignment horizontal="left"/>
    </xf>
    <xf numFmtId="0" fontId="7" fillId="0" borderId="0" xfId="3" applyFill="1" applyBorder="1"/>
    <xf numFmtId="0" fontId="18" fillId="0" borderId="0" xfId="3" applyFont="1" applyFill="1" applyBorder="1"/>
    <xf numFmtId="0" fontId="18" fillId="0" borderId="0" xfId="3" applyFont="1" applyFill="1" applyBorder="1" applyAlignment="1">
      <alignment horizontal="left"/>
    </xf>
    <xf numFmtId="0" fontId="19" fillId="0" borderId="0" xfId="3" applyFont="1" applyFill="1" applyBorder="1" applyAlignment="1">
      <alignment horizontal="center"/>
    </xf>
    <xf numFmtId="0" fontId="18" fillId="0" borderId="0" xfId="3" applyFont="1" applyBorder="1" applyAlignment="1">
      <alignment horizontal="left"/>
    </xf>
    <xf numFmtId="0" fontId="19" fillId="0" borderId="0" xfId="3" applyFont="1" applyBorder="1" applyAlignment="1">
      <alignment horizontal="center"/>
    </xf>
    <xf numFmtId="3" fontId="18" fillId="0" borderId="0" xfId="3" applyNumberFormat="1" applyFont="1" applyBorder="1" applyAlignment="1"/>
    <xf numFmtId="0" fontId="7" fillId="0" borderId="0" xfId="3" applyFont="1" applyFill="1"/>
    <xf numFmtId="0" fontId="7" fillId="0" borderId="0" xfId="3" applyFont="1" applyAlignment="1">
      <alignment horizontal="left"/>
    </xf>
    <xf numFmtId="3" fontId="7" fillId="0" borderId="0" xfId="3" applyNumberFormat="1" applyFont="1" applyAlignment="1"/>
    <xf numFmtId="1" fontId="7" fillId="0" borderId="0" xfId="3" applyNumberFormat="1" applyFont="1" applyFill="1" applyAlignment="1">
      <alignment horizontal="left"/>
    </xf>
    <xf numFmtId="0" fontId="7" fillId="0" borderId="0" xfId="3" applyFont="1" applyFill="1" applyAlignment="1">
      <alignment horizontal="right"/>
    </xf>
    <xf numFmtId="0" fontId="7" fillId="0" borderId="0" xfId="3" applyFont="1"/>
    <xf numFmtId="0" fontId="7" fillId="0" borderId="0" xfId="3" applyFont="1" applyAlignment="1">
      <alignment horizontal="center"/>
    </xf>
    <xf numFmtId="0" fontId="7" fillId="0" borderId="0" xfId="3" applyFont="1" applyAlignment="1">
      <alignment horizontal="right"/>
    </xf>
    <xf numFmtId="1" fontId="7" fillId="0" borderId="0" xfId="3" applyNumberFormat="1" applyFont="1" applyAlignment="1">
      <alignment horizontal="center"/>
    </xf>
    <xf numFmtId="0" fontId="7" fillId="0" borderId="0" xfId="3" applyAlignment="1">
      <alignment horizontal="center"/>
    </xf>
    <xf numFmtId="1" fontId="7" fillId="0" borderId="0" xfId="3" applyNumberFormat="1" applyAlignment="1">
      <alignment horizontal="center"/>
    </xf>
    <xf numFmtId="0" fontId="7" fillId="0" borderId="0" xfId="3" applyBorder="1"/>
    <xf numFmtId="166" fontId="7" fillId="0" borderId="0" xfId="3" applyNumberFormat="1" applyBorder="1" applyAlignment="1">
      <alignment horizontal="center"/>
    </xf>
    <xf numFmtId="0" fontId="20" fillId="0" borderId="28" xfId="3" applyFont="1" applyBorder="1" applyAlignment="1">
      <alignment horizontal="center"/>
    </xf>
    <xf numFmtId="0" fontId="7" fillId="0" borderId="31" xfId="3" applyFont="1" applyFill="1" applyBorder="1"/>
    <xf numFmtId="0" fontId="7" fillId="0" borderId="28" xfId="3" applyFont="1" applyFill="1" applyBorder="1" applyAlignment="1">
      <alignment horizontal="left"/>
    </xf>
    <xf numFmtId="0" fontId="7" fillId="0" borderId="32" xfId="3" applyFont="1" applyFill="1" applyBorder="1" applyAlignment="1"/>
    <xf numFmtId="3" fontId="7" fillId="0" borderId="32" xfId="3" applyNumberFormat="1" applyFont="1" applyFill="1" applyBorder="1" applyAlignment="1">
      <alignment horizontal="right"/>
    </xf>
    <xf numFmtId="1" fontId="7" fillId="0" borderId="32" xfId="3" applyNumberFormat="1" applyFont="1" applyFill="1" applyBorder="1" applyAlignment="1">
      <alignment horizontal="left"/>
    </xf>
    <xf numFmtId="42" fontId="7" fillId="0" borderId="1" xfId="3" applyNumberFormat="1" applyFont="1" applyFill="1" applyBorder="1" applyAlignment="1">
      <alignment horizontal="left"/>
    </xf>
    <xf numFmtId="0" fontId="7" fillId="0" borderId="23" xfId="3" applyFont="1" applyFill="1" applyBorder="1" applyAlignment="1"/>
    <xf numFmtId="0" fontId="7" fillId="0" borderId="28" xfId="3" applyFont="1" applyFill="1" applyBorder="1"/>
    <xf numFmtId="3" fontId="20" fillId="0" borderId="32" xfId="3" applyNumberFormat="1" applyFont="1" applyFill="1" applyBorder="1" applyAlignment="1">
      <alignment horizontal="right"/>
    </xf>
    <xf numFmtId="1" fontId="20" fillId="0" borderId="25" xfId="3" applyNumberFormat="1" applyFont="1" applyFill="1" applyBorder="1" applyAlignment="1">
      <alignment horizontal="left"/>
    </xf>
    <xf numFmtId="1" fontId="20" fillId="0" borderId="32" xfId="3" applyNumberFormat="1" applyFont="1" applyFill="1" applyBorder="1" applyAlignment="1">
      <alignment horizontal="left"/>
    </xf>
    <xf numFmtId="42" fontId="20" fillId="0" borderId="1" xfId="3" applyNumberFormat="1" applyFont="1" applyFill="1" applyBorder="1" applyAlignment="1">
      <alignment horizontal="left"/>
    </xf>
    <xf numFmtId="0" fontId="21" fillId="2" borderId="28" xfId="3" applyFont="1" applyFill="1" applyBorder="1"/>
    <xf numFmtId="0" fontId="22" fillId="2" borderId="36" xfId="3" applyFont="1" applyFill="1" applyBorder="1" applyAlignment="1">
      <alignment horizontal="right" vertical="center"/>
    </xf>
    <xf numFmtId="3" fontId="22" fillId="2" borderId="36" xfId="3" applyNumberFormat="1" applyFont="1" applyFill="1" applyBorder="1" applyAlignment="1">
      <alignment horizontal="right"/>
    </xf>
    <xf numFmtId="1" fontId="22" fillId="2" borderId="36" xfId="3" applyNumberFormat="1" applyFont="1" applyFill="1" applyBorder="1" applyAlignment="1">
      <alignment horizontal="left"/>
    </xf>
    <xf numFmtId="3" fontId="22" fillId="2" borderId="24" xfId="3" applyNumberFormat="1" applyFont="1" applyFill="1" applyBorder="1" applyAlignment="1">
      <alignment horizontal="left"/>
    </xf>
    <xf numFmtId="0" fontId="7" fillId="2" borderId="28" xfId="3" applyFont="1" applyFill="1" applyBorder="1"/>
    <xf numFmtId="0" fontId="20" fillId="2" borderId="36" xfId="3" applyFont="1" applyFill="1" applyBorder="1" applyAlignment="1">
      <alignment horizontal="right" vertical="center"/>
    </xf>
    <xf numFmtId="3" fontId="20" fillId="2" borderId="36" xfId="3" applyNumberFormat="1" applyFont="1" applyFill="1" applyBorder="1" applyAlignment="1">
      <alignment horizontal="right"/>
    </xf>
    <xf numFmtId="1" fontId="20" fillId="2" borderId="36" xfId="3" applyNumberFormat="1" applyFont="1" applyFill="1" applyBorder="1" applyAlignment="1">
      <alignment horizontal="left"/>
    </xf>
    <xf numFmtId="3" fontId="20" fillId="2" borderId="24" xfId="3" applyNumberFormat="1" applyFont="1" applyFill="1" applyBorder="1" applyAlignment="1">
      <alignment horizontal="left"/>
    </xf>
    <xf numFmtId="0" fontId="7" fillId="0" borderId="35" xfId="3" applyFont="1" applyFill="1" applyBorder="1" applyAlignment="1">
      <alignment horizontal="left"/>
    </xf>
    <xf numFmtId="3" fontId="7" fillId="0" borderId="36" xfId="3" applyNumberFormat="1" applyFont="1" applyFill="1" applyBorder="1" applyAlignment="1">
      <alignment horizontal="right"/>
    </xf>
    <xf numFmtId="1" fontId="7" fillId="0" borderId="36" xfId="3" applyNumberFormat="1" applyFont="1" applyFill="1" applyBorder="1" applyAlignment="1">
      <alignment horizontal="left"/>
    </xf>
    <xf numFmtId="0" fontId="7" fillId="0" borderId="34" xfId="3" applyFont="1" applyFill="1" applyBorder="1"/>
    <xf numFmtId="0" fontId="20" fillId="0" borderId="36" xfId="3" applyFont="1" applyFill="1" applyBorder="1" applyAlignment="1">
      <alignment horizontal="right" vertical="center"/>
    </xf>
    <xf numFmtId="3" fontId="20" fillId="0" borderId="36" xfId="3" applyNumberFormat="1" applyFont="1" applyFill="1" applyBorder="1" applyAlignment="1">
      <alignment horizontal="right"/>
    </xf>
    <xf numFmtId="1" fontId="20" fillId="0" borderId="36" xfId="3" applyNumberFormat="1" applyFont="1" applyFill="1" applyBorder="1" applyAlignment="1">
      <alignment horizontal="left"/>
    </xf>
    <xf numFmtId="3" fontId="20" fillId="0" borderId="24" xfId="3" applyNumberFormat="1" applyFont="1" applyFill="1" applyBorder="1" applyAlignment="1">
      <alignment horizontal="left"/>
    </xf>
    <xf numFmtId="42" fontId="17" fillId="0" borderId="25" xfId="3" applyNumberFormat="1" applyFont="1" applyFill="1" applyBorder="1" applyAlignment="1">
      <alignment horizontal="center" vertical="center"/>
    </xf>
    <xf numFmtId="0" fontId="7" fillId="0" borderId="23" xfId="3" applyFont="1" applyFill="1" applyBorder="1" applyAlignment="1">
      <alignment horizontal="center"/>
    </xf>
    <xf numFmtId="0" fontId="7" fillId="0" borderId="32" xfId="3" applyFont="1" applyFill="1" applyBorder="1" applyAlignment="1">
      <alignment horizontal="center"/>
    </xf>
    <xf numFmtId="0" fontId="21" fillId="2" borderId="36" xfId="3" applyFont="1" applyFill="1" applyBorder="1"/>
    <xf numFmtId="0" fontId="7" fillId="2" borderId="36" xfId="3" applyFont="1" applyFill="1" applyBorder="1"/>
    <xf numFmtId="0" fontId="7" fillId="0" borderId="0" xfId="3" applyFont="1" applyFill="1" applyBorder="1"/>
    <xf numFmtId="0" fontId="7" fillId="0" borderId="1" xfId="3" applyFont="1" applyFill="1" applyBorder="1" applyAlignment="1">
      <alignment horizontal="center"/>
    </xf>
    <xf numFmtId="0" fontId="7" fillId="0" borderId="28" xfId="3" applyFont="1" applyFill="1" applyBorder="1" applyAlignment="1">
      <alignment horizontal="center" vertical="center"/>
    </xf>
    <xf numFmtId="0" fontId="7" fillId="0" borderId="32" xfId="3" applyFont="1" applyFill="1" applyBorder="1" applyAlignment="1">
      <alignment horizontal="center" vertical="center"/>
    </xf>
    <xf numFmtId="1" fontId="7" fillId="0" borderId="32" xfId="3" applyNumberFormat="1" applyFont="1" applyFill="1" applyBorder="1" applyAlignment="1">
      <alignment horizontal="center" vertical="center"/>
    </xf>
    <xf numFmtId="0" fontId="20" fillId="0" borderId="28" xfId="3" applyFont="1" applyBorder="1" applyAlignment="1">
      <alignment horizontal="center" vertical="center"/>
    </xf>
    <xf numFmtId="0" fontId="20" fillId="0" borderId="33" xfId="3" applyFont="1" applyBorder="1" applyAlignment="1">
      <alignment horizontal="center" vertical="center"/>
    </xf>
    <xf numFmtId="166" fontId="16" fillId="0" borderId="34" xfId="3" applyNumberFormat="1" applyFont="1" applyFill="1" applyBorder="1" applyAlignment="1">
      <alignment horizontal="center" vertical="center"/>
    </xf>
    <xf numFmtId="166" fontId="16" fillId="0" borderId="28" xfId="3" applyNumberFormat="1" applyFont="1" applyFill="1" applyBorder="1" applyAlignment="1">
      <alignment horizontal="center" vertical="center"/>
    </xf>
    <xf numFmtId="0" fontId="7" fillId="0" borderId="31" xfId="3" applyFont="1" applyFill="1" applyBorder="1" applyAlignment="1">
      <alignment horizontal="center" vertical="center"/>
    </xf>
    <xf numFmtId="0" fontId="7" fillId="0" borderId="34" xfId="3" applyFont="1" applyFill="1" applyBorder="1" applyAlignment="1">
      <alignment horizontal="left" vertical="center"/>
    </xf>
    <xf numFmtId="0" fontId="7" fillId="0" borderId="23" xfId="3" applyFont="1" applyFill="1" applyBorder="1" applyAlignment="1">
      <alignment horizontal="center" vertical="center"/>
    </xf>
    <xf numFmtId="0" fontId="7" fillId="0" borderId="23" xfId="3" applyFont="1" applyFill="1" applyBorder="1" applyAlignment="1">
      <alignment vertical="center"/>
    </xf>
    <xf numFmtId="3" fontId="7" fillId="0" borderId="23" xfId="3" applyNumberFormat="1" applyFont="1" applyFill="1" applyBorder="1" applyAlignment="1">
      <alignment horizontal="right" vertical="center"/>
    </xf>
    <xf numFmtId="1" fontId="7" fillId="0" borderId="23" xfId="3" applyNumberFormat="1" applyFont="1" applyFill="1" applyBorder="1" applyAlignment="1">
      <alignment horizontal="left" vertical="center"/>
    </xf>
    <xf numFmtId="0" fontId="7" fillId="0" borderId="1" xfId="3" applyFont="1" applyFill="1" applyBorder="1" applyAlignment="1">
      <alignment horizontal="center" vertical="center"/>
    </xf>
    <xf numFmtId="0" fontId="7" fillId="0" borderId="28" xfId="3" applyFont="1" applyFill="1" applyBorder="1" applyAlignment="1">
      <alignment horizontal="left" vertical="center"/>
    </xf>
    <xf numFmtId="0" fontId="7" fillId="0" borderId="32" xfId="3" applyFont="1" applyFill="1" applyBorder="1" applyAlignment="1">
      <alignment horizontal="left" vertical="center"/>
    </xf>
    <xf numFmtId="3" fontId="7" fillId="0" borderId="32" xfId="3" applyNumberFormat="1" applyFont="1" applyFill="1" applyBorder="1" applyAlignment="1">
      <alignment horizontal="right" vertical="center"/>
    </xf>
    <xf numFmtId="1" fontId="7" fillId="0" borderId="32" xfId="3" applyNumberFormat="1" applyFont="1" applyFill="1" applyBorder="1" applyAlignment="1">
      <alignment horizontal="left" vertical="center"/>
    </xf>
    <xf numFmtId="0" fontId="7" fillId="0" borderId="32" xfId="3" applyFont="1" applyFill="1" applyBorder="1" applyAlignment="1">
      <alignment vertical="center"/>
    </xf>
    <xf numFmtId="0" fontId="7" fillId="0" borderId="31" xfId="3" applyFont="1" applyFill="1" applyBorder="1" applyAlignment="1">
      <alignment horizontal="left" vertical="center"/>
    </xf>
    <xf numFmtId="0" fontId="7" fillId="0" borderId="0" xfId="3" applyFont="1" applyFill="1" applyBorder="1" applyAlignment="1">
      <alignment vertical="center"/>
    </xf>
    <xf numFmtId="3" fontId="7" fillId="0" borderId="0" xfId="3" applyNumberFormat="1" applyFont="1" applyFill="1" applyBorder="1" applyAlignment="1">
      <alignment horizontal="right" vertical="center"/>
    </xf>
    <xf numFmtId="1" fontId="7" fillId="0" borderId="0" xfId="3" applyNumberFormat="1" applyFont="1" applyFill="1" applyBorder="1" applyAlignment="1">
      <alignment horizontal="left" vertical="center"/>
    </xf>
    <xf numFmtId="1" fontId="20" fillId="0" borderId="32" xfId="3" applyNumberFormat="1" applyFont="1" applyFill="1" applyBorder="1" applyAlignment="1">
      <alignment horizontal="left" vertical="center"/>
    </xf>
    <xf numFmtId="0" fontId="7" fillId="0" borderId="28" xfId="3" applyFont="1" applyFill="1" applyBorder="1" applyAlignment="1">
      <alignment vertical="center"/>
    </xf>
    <xf numFmtId="3" fontId="20" fillId="0" borderId="32" xfId="3" applyNumberFormat="1" applyFont="1" applyFill="1" applyBorder="1" applyAlignment="1">
      <alignment horizontal="right" vertical="center"/>
    </xf>
    <xf numFmtId="1" fontId="20" fillId="0" borderId="25" xfId="3" applyNumberFormat="1" applyFont="1" applyFill="1" applyBorder="1" applyAlignment="1">
      <alignment horizontal="left" vertical="center"/>
    </xf>
    <xf numFmtId="1" fontId="20" fillId="0" borderId="32" xfId="3" applyNumberFormat="1" applyFont="1" applyBorder="1" applyAlignment="1">
      <alignment horizontal="center" vertical="center"/>
    </xf>
    <xf numFmtId="0" fontId="20" fillId="0" borderId="32" xfId="3" applyFont="1" applyBorder="1" applyAlignment="1">
      <alignment horizontal="center" vertical="center"/>
    </xf>
    <xf numFmtId="1" fontId="7" fillId="0" borderId="25" xfId="3" applyNumberFormat="1" applyFont="1" applyFill="1" applyBorder="1" applyAlignment="1">
      <alignment horizontal="left" vertical="center"/>
    </xf>
    <xf numFmtId="0" fontId="20" fillId="0" borderId="33" xfId="3" applyFont="1" applyBorder="1" applyAlignment="1">
      <alignment horizontal="center" vertical="center"/>
    </xf>
    <xf numFmtId="168" fontId="12" fillId="0" borderId="42" xfId="11" applyNumberFormat="1" applyFont="1" applyFill="1" applyBorder="1" applyAlignment="1" applyProtection="1">
      <alignment horizontal="center" vertical="center" wrapText="1"/>
      <protection locked="0"/>
    </xf>
    <xf numFmtId="0" fontId="20" fillId="0" borderId="28" xfId="3" applyFont="1" applyBorder="1" applyAlignment="1">
      <alignment horizontal="center" vertical="center"/>
    </xf>
    <xf numFmtId="0" fontId="20" fillId="0" borderId="23" xfId="3" applyFont="1" applyBorder="1" applyAlignment="1">
      <alignment horizontal="center" vertical="center"/>
    </xf>
    <xf numFmtId="0" fontId="20" fillId="0" borderId="33" xfId="3" applyFont="1" applyBorder="1" applyAlignment="1">
      <alignment horizontal="center" vertical="center"/>
    </xf>
    <xf numFmtId="0" fontId="17" fillId="0" borderId="32" xfId="3" applyFont="1" applyFill="1" applyBorder="1" applyAlignment="1">
      <alignment horizontal="right" vertical="center"/>
    </xf>
    <xf numFmtId="0" fontId="17" fillId="0" borderId="28" xfId="3" applyFont="1" applyBorder="1" applyAlignment="1">
      <alignment horizontal="center" vertical="center"/>
    </xf>
    <xf numFmtId="0" fontId="17" fillId="0" borderId="32" xfId="3" applyFont="1" applyBorder="1" applyAlignment="1">
      <alignment horizontal="center" vertical="center"/>
    </xf>
    <xf numFmtId="0" fontId="17" fillId="0" borderId="25" xfId="3" applyFont="1" applyBorder="1" applyAlignment="1">
      <alignment horizontal="center" vertical="center"/>
    </xf>
    <xf numFmtId="0" fontId="20" fillId="0" borderId="28" xfId="3" applyFont="1" applyFill="1" applyBorder="1" applyAlignment="1">
      <alignment horizontal="right" vertical="center"/>
    </xf>
    <xf numFmtId="0" fontId="20" fillId="0" borderId="32" xfId="3" applyFont="1" applyFill="1" applyBorder="1" applyAlignment="1">
      <alignment horizontal="right" vertical="center"/>
    </xf>
    <xf numFmtId="0" fontId="2" fillId="0" borderId="0" xfId="14" applyProtection="1"/>
    <xf numFmtId="166" fontId="11" fillId="0" borderId="0" xfId="14" applyNumberFormat="1" applyFont="1" applyProtection="1"/>
    <xf numFmtId="0" fontId="10" fillId="0" borderId="4" xfId="14" applyFont="1" applyBorder="1" applyAlignment="1" applyProtection="1">
      <alignment horizontal="center" vertical="center"/>
    </xf>
    <xf numFmtId="0" fontId="10" fillId="0" borderId="3" xfId="14" applyFont="1" applyBorder="1" applyAlignment="1" applyProtection="1">
      <alignment horizontal="center" vertical="center"/>
    </xf>
    <xf numFmtId="0" fontId="10" fillId="0" borderId="2" xfId="14" applyFont="1" applyBorder="1" applyAlignment="1" applyProtection="1">
      <alignment horizontal="center" vertical="center"/>
    </xf>
    <xf numFmtId="0" fontId="10" fillId="0" borderId="17" xfId="14" applyFont="1" applyBorder="1" applyAlignment="1" applyProtection="1">
      <alignment horizontal="center" vertical="center"/>
    </xf>
    <xf numFmtId="0" fontId="10" fillId="0" borderId="16" xfId="14" applyFont="1" applyBorder="1" applyAlignment="1" applyProtection="1">
      <alignment horizontal="center" vertical="center"/>
    </xf>
    <xf numFmtId="0" fontId="10" fillId="0" borderId="14" xfId="14" applyFont="1" applyBorder="1" applyAlignment="1" applyProtection="1">
      <alignment horizontal="center" vertical="center"/>
    </xf>
    <xf numFmtId="0" fontId="2" fillId="2" borderId="9" xfId="14" applyFill="1" applyBorder="1" applyProtection="1"/>
    <xf numFmtId="0" fontId="2" fillId="2" borderId="10" xfId="14" applyFill="1" applyBorder="1" applyProtection="1"/>
    <xf numFmtId="0" fontId="2" fillId="2" borderId="11" xfId="14" applyFill="1" applyBorder="1" applyProtection="1"/>
    <xf numFmtId="0" fontId="13" fillId="0" borderId="20" xfId="14" applyFont="1" applyBorder="1" applyAlignment="1" applyProtection="1">
      <alignment horizontal="center" vertical="center" wrapText="1"/>
    </xf>
    <xf numFmtId="0" fontId="13" fillId="0" borderId="15" xfId="14" applyFont="1" applyBorder="1" applyAlignment="1" applyProtection="1">
      <alignment horizontal="center" vertical="center" wrapText="1"/>
    </xf>
    <xf numFmtId="0" fontId="13" fillId="0" borderId="27" xfId="14" applyFont="1" applyBorder="1" applyAlignment="1" applyProtection="1">
      <alignment horizontal="center" vertical="center" wrapText="1"/>
    </xf>
    <xf numFmtId="0" fontId="13" fillId="0" borderId="41" xfId="14" applyFont="1" applyBorder="1" applyAlignment="1" applyProtection="1">
      <alignment horizontal="center" vertical="center" wrapText="1"/>
    </xf>
    <xf numFmtId="0" fontId="13" fillId="0" borderId="20" xfId="14" applyFont="1" applyBorder="1" applyAlignment="1" applyProtection="1">
      <alignment horizontal="center" vertical="center" wrapText="1"/>
    </xf>
    <xf numFmtId="0" fontId="13" fillId="0" borderId="15" xfId="14" applyFont="1" applyBorder="1" applyAlignment="1" applyProtection="1">
      <alignment horizontal="center" vertical="center" wrapText="1"/>
    </xf>
    <xf numFmtId="0" fontId="13" fillId="0" borderId="8" xfId="14" applyFont="1" applyBorder="1" applyAlignment="1" applyProtection="1">
      <alignment horizontal="center" vertical="center" wrapText="1"/>
    </xf>
    <xf numFmtId="0" fontId="14" fillId="0" borderId="6" xfId="14" applyFont="1" applyBorder="1" applyAlignment="1" applyProtection="1">
      <alignment horizontal="center" vertical="center" wrapText="1"/>
    </xf>
    <xf numFmtId="0" fontId="14" fillId="0" borderId="22" xfId="14" applyFont="1" applyBorder="1" applyAlignment="1" applyProtection="1">
      <alignment horizontal="center" vertical="center" wrapText="1"/>
    </xf>
    <xf numFmtId="0" fontId="14" fillId="0" borderId="18" xfId="14" applyFont="1" applyBorder="1" applyAlignment="1" applyProtection="1">
      <alignment horizontal="center" vertical="center" wrapText="1"/>
    </xf>
    <xf numFmtId="0" fontId="14" fillId="0" borderId="19" xfId="14" applyFont="1" applyBorder="1" applyAlignment="1" applyProtection="1">
      <alignment horizontal="center" vertical="center" wrapText="1"/>
    </xf>
    <xf numFmtId="0" fontId="14" fillId="0" borderId="17" xfId="14" applyFont="1" applyBorder="1" applyAlignment="1" applyProtection="1">
      <alignment horizontal="center" vertical="center" wrapText="1"/>
    </xf>
    <xf numFmtId="0" fontId="10" fillId="0" borderId="0" xfId="14" applyFont="1" applyAlignment="1" applyProtection="1">
      <alignment horizontal="center"/>
    </xf>
    <xf numFmtId="3" fontId="12" fillId="0" borderId="20" xfId="14" applyNumberFormat="1" applyFont="1" applyBorder="1" applyAlignment="1" applyProtection="1">
      <alignment horizontal="center" vertical="center" wrapText="1"/>
    </xf>
    <xf numFmtId="3" fontId="12" fillId="0" borderId="26" xfId="14" applyNumberFormat="1" applyFont="1" applyBorder="1" applyAlignment="1" applyProtection="1">
      <alignment horizontal="left" vertical="center" wrapText="1"/>
    </xf>
    <xf numFmtId="3" fontId="12" fillId="0" borderId="27" xfId="14" applyNumberFormat="1" applyFont="1" applyBorder="1" applyAlignment="1" applyProtection="1">
      <alignment horizontal="center" vertical="center" wrapText="1"/>
    </xf>
    <xf numFmtId="3" fontId="12" fillId="0" borderId="27" xfId="14" applyNumberFormat="1" applyFont="1" applyBorder="1" applyAlignment="1" applyProtection="1">
      <alignment horizontal="left" vertical="center" wrapText="1"/>
    </xf>
    <xf numFmtId="3" fontId="12" fillId="0" borderId="40" xfId="14" applyNumberFormat="1" applyFont="1" applyBorder="1" applyAlignment="1" applyProtection="1">
      <alignment horizontal="right" vertical="center" wrapText="1"/>
    </xf>
    <xf numFmtId="42" fontId="12" fillId="0" borderId="37" xfId="14" applyNumberFormat="1" applyFont="1" applyBorder="1" applyAlignment="1" applyProtection="1">
      <alignment horizontal="right" vertical="center"/>
    </xf>
    <xf numFmtId="42" fontId="12" fillId="0" borderId="7" xfId="14" applyNumberFormat="1" applyFont="1" applyBorder="1" applyAlignment="1" applyProtection="1">
      <alignment horizontal="right" vertical="center"/>
    </xf>
    <xf numFmtId="42" fontId="2" fillId="0" borderId="0" xfId="14" applyNumberFormat="1" applyProtection="1"/>
    <xf numFmtId="3" fontId="12" fillId="0" borderId="21" xfId="14" applyNumberFormat="1" applyFont="1" applyBorder="1" applyAlignment="1" applyProtection="1">
      <alignment horizontal="center" wrapText="1"/>
    </xf>
    <xf numFmtId="3" fontId="12" fillId="0" borderId="1" xfId="14" applyNumberFormat="1" applyFont="1" applyBorder="1" applyAlignment="1" applyProtection="1">
      <alignment horizontal="left" wrapText="1"/>
    </xf>
    <xf numFmtId="3" fontId="12" fillId="0" borderId="28" xfId="14" applyNumberFormat="1" applyFont="1" applyBorder="1" applyAlignment="1" applyProtection="1">
      <alignment horizontal="center" wrapText="1"/>
    </xf>
    <xf numFmtId="3" fontId="12" fillId="0" borderId="28" xfId="14" applyNumberFormat="1" applyFont="1" applyBorder="1" applyAlignment="1" applyProtection="1">
      <alignment horizontal="left" wrapText="1"/>
    </xf>
    <xf numFmtId="3" fontId="12" fillId="0" borderId="5" xfId="14" applyNumberFormat="1" applyFont="1" applyBorder="1" applyAlignment="1" applyProtection="1">
      <alignment horizontal="right" vertical="center" wrapText="1"/>
    </xf>
    <xf numFmtId="42" fontId="12" fillId="0" borderId="38" xfId="14" applyNumberFormat="1" applyFont="1" applyBorder="1" applyAlignment="1" applyProtection="1">
      <alignment horizontal="right" vertical="center"/>
    </xf>
    <xf numFmtId="42" fontId="12" fillId="0" borderId="12" xfId="14" applyNumberFormat="1" applyFont="1" applyBorder="1" applyAlignment="1" applyProtection="1">
      <alignment horizontal="right" vertical="center"/>
    </xf>
    <xf numFmtId="3" fontId="12" fillId="0" borderId="21" xfId="14" applyNumberFormat="1" applyFont="1" applyFill="1" applyBorder="1" applyAlignment="1" applyProtection="1">
      <alignment horizontal="center" wrapText="1"/>
    </xf>
    <xf numFmtId="3" fontId="12" fillId="0" borderId="1" xfId="14" applyNumberFormat="1" applyFont="1" applyFill="1" applyBorder="1" applyAlignment="1" applyProtection="1">
      <alignment horizontal="left" wrapText="1"/>
    </xf>
    <xf numFmtId="3" fontId="12" fillId="0" borderId="28" xfId="14" applyNumberFormat="1" applyFont="1" applyFill="1" applyBorder="1" applyAlignment="1" applyProtection="1">
      <alignment horizontal="center" wrapText="1"/>
    </xf>
    <xf numFmtId="42" fontId="2" fillId="0" borderId="0" xfId="14" applyNumberFormat="1" applyFill="1" applyProtection="1"/>
    <xf numFmtId="165" fontId="2" fillId="0" borderId="0" xfId="14" applyNumberFormat="1" applyProtection="1"/>
    <xf numFmtId="0" fontId="2" fillId="0" borderId="0" xfId="14" applyFont="1" applyProtection="1"/>
    <xf numFmtId="165" fontId="2" fillId="0" borderId="0" xfId="14" applyNumberFormat="1" applyFill="1" applyProtection="1"/>
    <xf numFmtId="42" fontId="2" fillId="0" borderId="0" xfId="14" applyNumberFormat="1" applyFont="1" applyFill="1" applyProtection="1"/>
    <xf numFmtId="3" fontId="12" fillId="0" borderId="28" xfId="14" applyNumberFormat="1" applyFont="1" applyFill="1" applyBorder="1" applyAlignment="1" applyProtection="1">
      <alignment horizontal="left"/>
    </xf>
    <xf numFmtId="3" fontId="15" fillId="0" borderId="6" xfId="14" applyNumberFormat="1" applyFont="1" applyBorder="1" applyAlignment="1" applyProtection="1">
      <alignment horizontal="center" vertical="center" wrapText="1"/>
    </xf>
    <xf numFmtId="3" fontId="15" fillId="0" borderId="13" xfId="14" applyNumberFormat="1" applyFont="1" applyBorder="1" applyAlignment="1" applyProtection="1">
      <alignment horizontal="center" vertical="center" wrapText="1"/>
    </xf>
    <xf numFmtId="3" fontId="15" fillId="0" borderId="13" xfId="14" applyNumberFormat="1" applyFont="1" applyBorder="1" applyAlignment="1" applyProtection="1">
      <alignment horizontal="center" vertical="center" wrapText="1"/>
    </xf>
    <xf numFmtId="3" fontId="15" fillId="0" borderId="29" xfId="14" applyNumberFormat="1" applyFont="1" applyBorder="1" applyAlignment="1" applyProtection="1">
      <alignment horizontal="right" wrapText="1"/>
    </xf>
    <xf numFmtId="165" fontId="15" fillId="0" borderId="22" xfId="14" applyNumberFormat="1" applyFont="1" applyFill="1" applyBorder="1" applyAlignment="1" applyProtection="1">
      <alignment horizontal="right" wrapText="1"/>
    </xf>
    <xf numFmtId="42" fontId="15" fillId="0" borderId="39" xfId="14" applyNumberFormat="1" applyFont="1" applyBorder="1" applyAlignment="1" applyProtection="1">
      <alignment horizontal="right"/>
    </xf>
    <xf numFmtId="3" fontId="15" fillId="0" borderId="22" xfId="14" applyNumberFormat="1" applyFont="1" applyBorder="1" applyAlignment="1" applyProtection="1">
      <alignment horizontal="right" wrapText="1"/>
    </xf>
    <xf numFmtId="42" fontId="15" fillId="0" borderId="30" xfId="14" applyNumberFormat="1" applyFont="1" applyBorder="1" applyAlignment="1" applyProtection="1">
      <alignment horizontal="right"/>
    </xf>
    <xf numFmtId="3" fontId="23" fillId="0" borderId="9" xfId="14" applyNumberFormat="1" applyFont="1" applyBorder="1" applyAlignment="1" applyProtection="1">
      <alignment horizontal="right" vertical="center" wrapText="1"/>
    </xf>
    <xf numFmtId="3" fontId="23" fillId="0" borderId="10" xfId="14" applyNumberFormat="1" applyFont="1" applyBorder="1" applyAlignment="1" applyProtection="1">
      <alignment horizontal="right" vertical="center" wrapText="1"/>
    </xf>
    <xf numFmtId="3" fontId="24" fillId="0" borderId="10" xfId="14" applyNumberFormat="1" applyFont="1" applyBorder="1" applyAlignment="1" applyProtection="1">
      <alignment horizontal="center" wrapText="1"/>
    </xf>
    <xf numFmtId="3" fontId="25" fillId="0" borderId="10" xfId="14" applyNumberFormat="1" applyFont="1" applyBorder="1" applyAlignment="1" applyProtection="1">
      <alignment horizontal="center" wrapText="1"/>
    </xf>
    <xf numFmtId="167" fontId="10" fillId="0" borderId="10" xfId="14" applyNumberFormat="1" applyFont="1" applyBorder="1" applyAlignment="1" applyProtection="1">
      <alignment horizontal="center" vertical="center" wrapText="1"/>
    </xf>
    <xf numFmtId="167" fontId="23" fillId="0" borderId="10" xfId="14" applyNumberFormat="1" applyFont="1" applyBorder="1" applyAlignment="1" applyProtection="1">
      <alignment horizontal="right" vertical="center" wrapText="1"/>
    </xf>
    <xf numFmtId="167" fontId="23" fillId="0" borderId="11" xfId="14" applyNumberFormat="1" applyFont="1" applyBorder="1" applyAlignment="1" applyProtection="1">
      <alignment horizontal="right" vertical="center" wrapText="1"/>
    </xf>
    <xf numFmtId="49" fontId="2" fillId="2" borderId="17" xfId="14" applyNumberFormat="1" applyFill="1" applyBorder="1" applyProtection="1"/>
    <xf numFmtId="49" fontId="2" fillId="2" borderId="16" xfId="14" applyNumberFormat="1" applyFill="1" applyBorder="1" applyProtection="1"/>
    <xf numFmtId="49" fontId="2" fillId="2" borderId="14" xfId="14" applyNumberFormat="1" applyFill="1" applyBorder="1" applyProtection="1"/>
    <xf numFmtId="0" fontId="1" fillId="0" borderId="3" xfId="14" applyFont="1" applyBorder="1" applyAlignment="1" applyProtection="1">
      <alignment horizontal="center"/>
    </xf>
    <xf numFmtId="0" fontId="2" fillId="0" borderId="3" xfId="14" applyBorder="1" applyAlignment="1" applyProtection="1">
      <alignment horizontal="center"/>
    </xf>
  </cellXfs>
  <cellStyles count="15">
    <cellStyle name="Comma 2" xfId="4"/>
    <cellStyle name="Comma 3" xfId="5"/>
    <cellStyle name="Comma0" xfId="6"/>
    <cellStyle name="Currency 2" xfId="7"/>
    <cellStyle name="Currency0" xfId="2"/>
    <cellStyle name="Normal" xfId="0" builtinId="0"/>
    <cellStyle name="Normal 2" xfId="1"/>
    <cellStyle name="Normal 2 2" xfId="3"/>
    <cellStyle name="Normal 2 3" xfId="8"/>
    <cellStyle name="Normal 3" xfId="9"/>
    <cellStyle name="Normal 4" xfId="10"/>
    <cellStyle name="Normal 5" xfId="11"/>
    <cellStyle name="Normal 5 2" xfId="14"/>
    <cellStyle name="Normal 6" xfId="12"/>
    <cellStyle name="Normal 6 2" xfId="1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008852\Local%20Settings\Temporary%20Internet%20Files\Content.Outlook\C3ZB6A2O\Documents%20and%20Settings\E009687\Local%20Settings\Temporary%20Internet%20Files\Content.Outlook\NDYO1MTI\CIP%20Reports%20-%20Projects%20TSSM%20modified_8-1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gt;"/>
      <sheetName val="Instructions"/>
      <sheetName val="Projects"/>
      <sheetName val="Reports--&gt;"/>
      <sheetName val="Template"/>
      <sheetName val="CIP018"/>
      <sheetName val="CIP019"/>
      <sheetName val="CIP020"/>
      <sheetName val="CIP021"/>
      <sheetName val="CIP022"/>
      <sheetName val="CIP023"/>
      <sheetName val="CIP024"/>
      <sheetName val="CIP025"/>
      <sheetName val="CIP026"/>
      <sheetName val="CIP027"/>
      <sheetName val="CIP089"/>
      <sheetName val="NEW1"/>
      <sheetName val="NEW2"/>
      <sheetName val="NEW3"/>
      <sheetName val="NEW4"/>
      <sheetName val="NEW5"/>
      <sheetName val="NEW6"/>
      <sheetName val="NEW7"/>
      <sheetName val="NEW8"/>
      <sheetName val="InputData--&gt;"/>
      <sheetName val="Project"/>
      <sheetName val="Budget"/>
      <sheetName val="Rollover"/>
      <sheetName val="Budget_Obligation"/>
      <sheetName val="Expenses"/>
      <sheetName val="ScheduleUpdate"/>
      <sheetName val="Activities"/>
      <sheetName val="Do Not Use--&gt;"/>
      <sheetName val="Template(1)"/>
      <sheetName val="CNI"/>
      <sheetName val="Funds"/>
      <sheetName val="Info_Status"/>
      <sheetName val="Forecast"/>
      <sheetName val="Schedule"/>
      <sheetName val="Deliverables"/>
      <sheetName val="Headcount"/>
      <sheetName val="OperImpact"/>
      <sheetName val="ForceAcct"/>
      <sheetName val="Vehicle"/>
      <sheetName val="ModOptions"/>
      <sheetName val="P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CIP Number</v>
          </cell>
          <cell r="B2" t="str">
            <v>Project Number</v>
          </cell>
          <cell r="C2" t="str">
            <v>Project Name</v>
          </cell>
          <cell r="D2" t="str">
            <v>Sponsor Department:</v>
          </cell>
          <cell r="E2" t="str">
            <v>Program Manager:</v>
          </cell>
          <cell r="F2" t="str">
            <v>Category</v>
          </cell>
          <cell r="G2" t="str">
            <v>Project Type</v>
          </cell>
          <cell r="H2" t="str">
            <v xml:space="preserve">Project Manager </v>
          </cell>
          <cell r="I2" t="str">
            <v>ELT Member</v>
          </cell>
          <cell r="J2" t="str">
            <v>Force account plan required (Y/N)</v>
          </cell>
          <cell r="K2" t="str">
            <v xml:space="preserve">Job codes to be created </v>
          </cell>
          <cell r="L2" t="str">
            <v>DBE participation percentage</v>
          </cell>
          <cell r="M2" t="str">
            <v>Insurance (Y/N)</v>
          </cell>
          <cell r="N2" t="str">
            <v>Project Descr</v>
          </cell>
          <cell r="O2" t="str">
            <v>Contract Administrator</v>
          </cell>
          <cell r="P2" t="str">
            <v>Project Phase</v>
          </cell>
          <cell r="Q2" t="str">
            <v>Type of Project (FY11-16 CIP or Reimbursable)</v>
          </cell>
          <cell r="R2" t="str">
            <v>Related Project ID</v>
          </cell>
          <cell r="S2" t="str">
            <v>Current FY-Qtr</v>
          </cell>
          <cell r="T2" t="str">
            <v>Quarter End Date</v>
          </cell>
          <cell r="U2" t="str">
            <v>Project Status</v>
          </cell>
          <cell r="V2" t="str">
            <v>Useful Life</v>
          </cell>
          <cell r="W2" t="str">
            <v>Operating Impact</v>
          </cell>
        </row>
        <row r="3">
          <cell r="A3" t="str">
            <v>CIP 018</v>
          </cell>
          <cell r="B3" t="str">
            <v>CNI 018</v>
          </cell>
          <cell r="C3" t="str">
            <v>Track Welding Program</v>
          </cell>
          <cell r="D3" t="str">
            <v>TSSM</v>
          </cell>
          <cell r="E3" t="str">
            <v>TSSM</v>
          </cell>
          <cell r="F3" t="str">
            <v>Track and Structures</v>
          </cell>
          <cell r="G3" t="str">
            <v>Track Rehabilitation</v>
          </cell>
          <cell r="H3" t="str">
            <v>Michael Brown</v>
          </cell>
          <cell r="I3" t="str">
            <v>David Kubicek</v>
          </cell>
          <cell r="J3" t="str">
            <v>Y</v>
          </cell>
          <cell r="K3" t="str">
            <v>Y</v>
          </cell>
          <cell r="L3">
            <v>0</v>
          </cell>
          <cell r="M3">
            <v>0</v>
          </cell>
          <cell r="N3" t="str">
            <v>This project will improve the electrical conductivity of the rail, eliminate joint defects, reduce noise and wear, reduce maintenance and inspection costs, and help reduce cross tie fires by reducing the number of open rail joints throughout the rail system. This is an ongoing project. Currently there are approximately 1,750 open rail joints systemwide. As a result of running rail replacement, approximately 400 new open joints are created each year. The Flash Butt welding approach enables open joints to be welded at a much faster rate. In addition, the flash butt welding process allows for thermal adjustment to our track system, reducing the occurrences of track buckling and track pull parts, thus reducing delays and shutdown.</v>
          </cell>
          <cell r="O3" t="str">
            <v>Kevin Green</v>
          </cell>
          <cell r="Q3" t="str">
            <v>CIP</v>
          </cell>
          <cell r="R3" t="str">
            <v>ST18 - ARRA Track Welding Program</v>
          </cell>
          <cell r="S3" t="str">
            <v>1st Qtr</v>
          </cell>
          <cell r="T3">
            <v>40451</v>
          </cell>
          <cell r="U3" t="str">
            <v>This project is on schedule to meet the FY2011 goals. TSSM-TPRO continues to support the contractors welding the open rail joints.</v>
          </cell>
          <cell r="V3" t="str">
            <v>Various</v>
          </cell>
          <cell r="W3" t="str">
            <v>Well maintained tracks maximize customers' satisfaction through convenient and comfortable rail services and minimize disruptions and service delays.</v>
          </cell>
        </row>
        <row r="4">
          <cell r="A4" t="str">
            <v>CIP 019</v>
          </cell>
          <cell r="B4" t="str">
            <v>CNI 019</v>
          </cell>
          <cell r="C4" t="str">
            <v>Track Floating Slab Rehabilitation</v>
          </cell>
          <cell r="D4" t="str">
            <v>TSSM</v>
          </cell>
          <cell r="E4" t="str">
            <v>TSSM</v>
          </cell>
          <cell r="F4" t="str">
            <v>Track and Structures</v>
          </cell>
          <cell r="G4" t="str">
            <v>Track Rehabilitation</v>
          </cell>
          <cell r="H4" t="str">
            <v>Michael Brown</v>
          </cell>
          <cell r="I4" t="str">
            <v>David Kubicek</v>
          </cell>
          <cell r="J4" t="str">
            <v>Y</v>
          </cell>
          <cell r="K4" t="str">
            <v>Y</v>
          </cell>
          <cell r="L4">
            <v>0</v>
          </cell>
          <cell r="M4">
            <v>0</v>
          </cell>
          <cell r="N4" t="str">
            <v>This project will prevent service delays and speed restrictions due to differential settlement of the track structure and reduce noise and vibration to the surrounding building and structures by replacing failed isolation pads and restore the track structure to the proper elevation. Metro has an inventory of 45,530 linear feet of floating slabs.</v>
          </cell>
          <cell r="O4" t="str">
            <v>Kevin Green</v>
          </cell>
          <cell r="Q4" t="str">
            <v>CIP</v>
          </cell>
          <cell r="R4" t="str">
            <v>N/A</v>
          </cell>
          <cell r="S4" t="str">
            <v>1st Qtr</v>
          </cell>
          <cell r="T4">
            <v>40451</v>
          </cell>
          <cell r="U4" t="str">
            <v>This project is on schedule to meet the FY2011 goals. TSSM-TPRO continues to core drill 16 inch holes to retrofit the floating slab sections.</v>
          </cell>
          <cell r="V4" t="str">
            <v>Various</v>
          </cell>
          <cell r="W4" t="str">
            <v>Well maintained tracks maximize customers' satisfaction through convenient and comfortable rail services and minimize disruptions and service delays.</v>
          </cell>
        </row>
        <row r="5">
          <cell r="A5" t="str">
            <v>CIP 020</v>
          </cell>
          <cell r="B5" t="str">
            <v>CNI 020</v>
          </cell>
          <cell r="C5" t="str">
            <v>Replacement of Rail Track Signage</v>
          </cell>
          <cell r="D5" t="str">
            <v>TSSM</v>
          </cell>
          <cell r="E5" t="str">
            <v>TSSM</v>
          </cell>
          <cell r="F5" t="str">
            <v>Maintenance Equipment</v>
          </cell>
          <cell r="G5" t="str">
            <v>Rail Maintenance Equipment</v>
          </cell>
          <cell r="H5" t="str">
            <v>Larry E. Lee</v>
          </cell>
          <cell r="I5" t="str">
            <v>David Kubicek</v>
          </cell>
          <cell r="J5" t="str">
            <v>Y</v>
          </cell>
          <cell r="K5" t="str">
            <v>Y</v>
          </cell>
          <cell r="L5">
            <v>0</v>
          </cell>
          <cell r="M5">
            <v>0</v>
          </cell>
          <cell r="N5" t="str">
            <v>This project will replace old, illegible rail track graphic signs and various other signs indicating locations and warnings to employees, emergency responders, and the general public. Track graphics are essential for safe operations and emergency responses. Many signs throughout the Metrorail System are approximately 30 years old. Some of these signs require upgrading because they are damaged, deteriorated, or obsolete. The Right of Way (ROW) graphic signs are systemwide (on the ROW fence, chain markers, warning signs on tunnel vent shaft doors, third rail power warning signs, track identification signs, etc.).</v>
          </cell>
          <cell r="O5" t="str">
            <v>Kevin Green</v>
          </cell>
          <cell r="Q5" t="str">
            <v>CIP</v>
          </cell>
          <cell r="R5" t="str">
            <v>N/A</v>
          </cell>
          <cell r="S5" t="str">
            <v>1st Qtr</v>
          </cell>
          <cell r="T5">
            <v>40451</v>
          </cell>
          <cell r="U5" t="str">
            <v>This project is on schedule to meet the FY2011 goals. TSSM-STRC continues to fabricate and replace damaged or illegible Right-of-Way (ROW) safety signs.</v>
          </cell>
          <cell r="V5" t="str">
            <v>Various</v>
          </cell>
          <cell r="W5" t="str">
            <v>Replacing worn, illegible graphics improve safety by warning employees, customers, and emergency responder of Right-of-Way (ROW) hazards.</v>
          </cell>
        </row>
        <row r="6">
          <cell r="A6" t="str">
            <v>CIP 021</v>
          </cell>
          <cell r="B6" t="str">
            <v>CNI 021</v>
          </cell>
          <cell r="C6" t="str">
            <v>Track Pad/Shock Absorber Rehabilitation</v>
          </cell>
          <cell r="D6" t="str">
            <v>TSSM</v>
          </cell>
          <cell r="E6" t="str">
            <v>TSSM</v>
          </cell>
          <cell r="F6" t="str">
            <v>Track and Structures</v>
          </cell>
          <cell r="G6" t="str">
            <v>Track Rehabilitation</v>
          </cell>
          <cell r="H6" t="str">
            <v>Larry E. Lee</v>
          </cell>
          <cell r="I6" t="str">
            <v>David Kubicek</v>
          </cell>
          <cell r="J6" t="str">
            <v>Y</v>
          </cell>
          <cell r="K6" t="str">
            <v>Y</v>
          </cell>
          <cell r="L6">
            <v>0</v>
          </cell>
          <cell r="M6">
            <v>0</v>
          </cell>
          <cell r="N6" t="str">
            <v xml:space="preserve">This project will maintain track structure integrity by rehabilitating the grout/plinth pads.  In addition, sections of track structure require rehabilitation to accept the new fasteners, switches, and switch machines required needed to sustain safe and efficient rail operations. Metro has an inventory of approximately 160 miles of grout pads (844,800 linear feet).  Rehabilitation of the aerial grout pads is limited to the spring, summer and fall. During the winter months, STRC rehabilitates the grout pads in the Metro tunnels. The track geometry, cross-level, and gauge are maintained by the rail fasteners. The grout/plinth pads provide elevation and support for the running rails and are the main support for the rail fasteners. </v>
          </cell>
          <cell r="O6" t="str">
            <v>Kevin Green</v>
          </cell>
          <cell r="Q6" t="str">
            <v>CIP</v>
          </cell>
          <cell r="R6" t="str">
            <v>N/A</v>
          </cell>
          <cell r="S6" t="str">
            <v>1st Qtr</v>
          </cell>
          <cell r="T6">
            <v>40451</v>
          </cell>
          <cell r="U6" t="str">
            <v>This project is on schedule to meet its FY2011 production goals. TSSM-STRC continues to rehabilitate the grout/plinth pads throughout the MetroRail System. This project is behind schedule for procuring FY2011 equipment as a result of the new funding agreement and internal approval process.</v>
          </cell>
          <cell r="V6" t="str">
            <v>Various</v>
          </cell>
          <cell r="W6" t="str">
            <v>Well maintained tracks maximize customers' satisfaction through convenient and comfortable rail services and minimize disruptions and service delays.</v>
          </cell>
        </row>
        <row r="7">
          <cell r="A7" t="str">
            <v>CIP 022</v>
          </cell>
          <cell r="B7" t="str">
            <v>CNI 022</v>
          </cell>
          <cell r="C7" t="str">
            <v>Track Structural Rehabilitation</v>
          </cell>
          <cell r="D7" t="str">
            <v>TSSM</v>
          </cell>
          <cell r="E7" t="str">
            <v>TSSM</v>
          </cell>
          <cell r="F7" t="str">
            <v>Track and Structures</v>
          </cell>
          <cell r="G7" t="str">
            <v>Track Rehabilitation</v>
          </cell>
          <cell r="H7" t="str">
            <v>Larry E. Lee</v>
          </cell>
          <cell r="I7" t="str">
            <v>David Kubicek</v>
          </cell>
          <cell r="J7" t="str">
            <v>Y</v>
          </cell>
          <cell r="K7" t="str">
            <v>Y</v>
          </cell>
          <cell r="L7">
            <v>0</v>
          </cell>
          <cell r="M7">
            <v>0</v>
          </cell>
          <cell r="N7" t="str">
            <v>This project will rehabilitate structural components and restore the track structures, such as elevated platforms, bridges, and retaining walls to their designed load carrying capacity. These rehabilitations are critical, as the loss of one of these structures could result in the functional loss of an entire Metrorail line segment.</v>
          </cell>
          <cell r="O7" t="str">
            <v>Kevin Green</v>
          </cell>
          <cell r="Q7" t="str">
            <v>CIP</v>
          </cell>
          <cell r="R7" t="str">
            <v>N/A</v>
          </cell>
          <cell r="S7" t="str">
            <v>1st Qtr</v>
          </cell>
          <cell r="T7">
            <v>40451</v>
          </cell>
          <cell r="U7" t="str">
            <v>This project is on schedule to meet its FY2011 production goals. TSSM-STRC continues to rehabilitate WMATA's right-of-way structures throughout the MetroRail System. This project is behind schedule for procuring FY2011 equipment as a result of the new funing agreement andt internal approval process.</v>
          </cell>
          <cell r="V7" t="str">
            <v>Various</v>
          </cell>
          <cell r="W7" t="str">
            <v>Well maintained track infrastructure maximize customers' satisfaction through convenient and comfortable rail services and minimize disruptions and service delays.</v>
          </cell>
        </row>
        <row r="8">
          <cell r="A8" t="str">
            <v>CIP 023</v>
          </cell>
          <cell r="B8" t="str">
            <v>CNI 023</v>
          </cell>
          <cell r="C8" t="str">
            <v>Third Rail Rehabilitation</v>
          </cell>
          <cell r="D8" t="str">
            <v>TSSM</v>
          </cell>
          <cell r="E8" t="str">
            <v>TSSM</v>
          </cell>
          <cell r="F8" t="str">
            <v>Track and Structures</v>
          </cell>
          <cell r="G8" t="str">
            <v>Track Rehabilitation</v>
          </cell>
          <cell r="H8" t="str">
            <v>Michael Brown</v>
          </cell>
          <cell r="I8" t="str">
            <v>David Kubicek</v>
          </cell>
          <cell r="J8" t="str">
            <v>Y</v>
          </cell>
          <cell r="K8" t="str">
            <v>Y</v>
          </cell>
          <cell r="L8">
            <v>0</v>
          </cell>
          <cell r="M8">
            <v>0</v>
          </cell>
          <cell r="N8" t="str">
            <v>This project will replace the original third rail (5 miles annually) with the composite third rail.  Original third rails have become worn throughout the Metrorail system. New aluminum and steel composite third rails will provide less resistance for eight car trains and allow trains to run more efficiently.</v>
          </cell>
          <cell r="O8" t="str">
            <v>Kevin Green</v>
          </cell>
          <cell r="Q8" t="str">
            <v>CIP</v>
          </cell>
          <cell r="R8" t="str">
            <v>N/A</v>
          </cell>
          <cell r="S8" t="str">
            <v>1st Qtr</v>
          </cell>
          <cell r="T8">
            <v>40451</v>
          </cell>
          <cell r="V8" t="str">
            <v>Various</v>
          </cell>
          <cell r="W8" t="str">
            <v>Well maintained tracks maximize customers' satisfaction through convenient and comfortable rail services and minimize disruptions and service delays.</v>
          </cell>
        </row>
        <row r="9">
          <cell r="A9" t="str">
            <v>CIP 024</v>
          </cell>
          <cell r="B9" t="str">
            <v>CNI 024</v>
          </cell>
          <cell r="C9" t="str">
            <v>Track Rehabilitation</v>
          </cell>
          <cell r="D9" t="str">
            <v>TSSM</v>
          </cell>
          <cell r="E9" t="str">
            <v>TSSM</v>
          </cell>
          <cell r="F9" t="str">
            <v>Track and Structures</v>
          </cell>
          <cell r="G9" t="str">
            <v>Track Rehabilitation</v>
          </cell>
          <cell r="H9" t="str">
            <v>Michael Brown</v>
          </cell>
          <cell r="I9" t="str">
            <v>David Kubicek</v>
          </cell>
          <cell r="J9">
            <v>0</v>
          </cell>
          <cell r="K9">
            <v>0</v>
          </cell>
          <cell r="L9">
            <v>0</v>
          </cell>
          <cell r="M9">
            <v>0</v>
          </cell>
          <cell r="N9" t="str">
            <v>This project will fund the procurement of material and specialized equipment to facilitate the removal and installation of the track and switch panels which prevents service delays and speed restrictions. Track components require replacement when, based on industry standards, they become worn or unserviceable due to deterioration, excessive wear, or defects. TSSM rehabilitates the track infrastructure by replacing running rail, cross ties, direct fixation fasteners, third rail insulators, and turnouts annually.</v>
          </cell>
          <cell r="O9" t="str">
            <v>Kevin Green</v>
          </cell>
          <cell r="Q9" t="str">
            <v>CIP</v>
          </cell>
          <cell r="R9" t="str">
            <v>N/A</v>
          </cell>
          <cell r="S9" t="str">
            <v>1st Qtr</v>
          </cell>
          <cell r="T9">
            <v>40451</v>
          </cell>
          <cell r="U9" t="str">
            <v>This project is on schedule to meet its FY2011 production goals.  This project is behind schedule for procuring FY2011 equipment as a result of the new funding agreement and internal approval process.</v>
          </cell>
          <cell r="V9" t="str">
            <v>Various</v>
          </cell>
          <cell r="W9" t="str">
            <v>Well maintained tracks maximize customers' satisfaction through convenient and comfortable rail services and minimize disruptions and service delays. Newer equipment reduces maintenance costs and the probability of breakdowns on mainline.</v>
          </cell>
        </row>
        <row r="10">
          <cell r="A10" t="str">
            <v>CIP 025</v>
          </cell>
          <cell r="B10" t="str">
            <v>CNI 025</v>
          </cell>
          <cell r="C10" t="str">
            <v>Track Maintenance Equipment</v>
          </cell>
          <cell r="D10" t="str">
            <v>TSSM</v>
          </cell>
          <cell r="E10" t="str">
            <v>TSSM</v>
          </cell>
          <cell r="F10" t="str">
            <v>Maintenance Equipment</v>
          </cell>
          <cell r="G10" t="str">
            <v>Rail Maintenance Equipment</v>
          </cell>
          <cell r="H10" t="str">
            <v>Michael Brown</v>
          </cell>
          <cell r="I10" t="str">
            <v>David Kubicek</v>
          </cell>
          <cell r="J10" t="str">
            <v>N</v>
          </cell>
          <cell r="K10" t="str">
            <v>N</v>
          </cell>
          <cell r="L10">
            <v>0</v>
          </cell>
          <cell r="M10">
            <v>0</v>
          </cell>
          <cell r="N10" t="str">
            <v>This project funds the rehabilitation / replacement of heavy-duty track equipment. Track maintenance equipment is essential to deliver quality service and for the safe and efficient execution of the track rehabilitation work. Timely rehabilitation and replacement of self-propelled track equipment will ensure equipment reliability, reduce the probability of delays due to equipment breakdowns, and allow for efficient use of the right-of-way track time. This project funds the replacement of heavy-duty track equipment that has reached the end of its useful lifecycle and is no long economically feasible to maintain. Heavy-duty track equipment has a lead time of approximately 18 months. TSSM typically begin the procurement process in January prior to the planned fiscal year.</v>
          </cell>
          <cell r="O10" t="str">
            <v>Kevin Green</v>
          </cell>
          <cell r="Q10" t="str">
            <v>CIP</v>
          </cell>
          <cell r="R10" t="str">
            <v>N/A</v>
          </cell>
          <cell r="S10" t="str">
            <v>1st Qtr</v>
          </cell>
          <cell r="T10">
            <v>40451</v>
          </cell>
          <cell r="U10" t="str">
            <v>This project is behind schedule for procuring FY2011 equipment as a result of the new funding agreement and internal approval process.</v>
          </cell>
          <cell r="V10" t="str">
            <v>Various</v>
          </cell>
          <cell r="W10" t="str">
            <v>Newer equipment reduces maintenance costs and the probability of breakdowns on mainline.</v>
          </cell>
        </row>
        <row r="11">
          <cell r="A11" t="str">
            <v>CIP 026</v>
          </cell>
          <cell r="B11" t="str">
            <v>CNI 026</v>
          </cell>
          <cell r="C11" t="str">
            <v>Station/Tunnel Leak Mitigation</v>
          </cell>
          <cell r="D11" t="str">
            <v>TSSM</v>
          </cell>
          <cell r="E11" t="str">
            <v>TSSM</v>
          </cell>
          <cell r="F11" t="str">
            <v>Track and Structures</v>
          </cell>
          <cell r="G11" t="str">
            <v>Station/Tunnel Rehabilitation</v>
          </cell>
          <cell r="H11" t="str">
            <v>Larry E. Lee</v>
          </cell>
          <cell r="I11" t="str">
            <v>David Kubicek</v>
          </cell>
          <cell r="J11" t="str">
            <v>Y</v>
          </cell>
          <cell r="K11" t="str">
            <v>Y</v>
          </cell>
          <cell r="L11">
            <v>0</v>
          </cell>
          <cell r="M11">
            <v>0</v>
          </cell>
          <cell r="N11" t="str">
            <v xml:space="preserve">This project will restore and maintain the structural integrity of the tunnel liners, preventing leaks and prevent the corrosion of wayside systems,equipment, and track components. Station Tunnel Leak Mitigation eliminates unsafe wet conditions for Metrorail passengers and prevents service delays resulting from water intrusion. </v>
          </cell>
          <cell r="O11" t="str">
            <v>Kevin Green</v>
          </cell>
          <cell r="Q11" t="str">
            <v>CIP</v>
          </cell>
          <cell r="R11" t="str">
            <v>N/A</v>
          </cell>
          <cell r="S11" t="str">
            <v>1 st Qtr</v>
          </cell>
          <cell r="T11">
            <v>40451</v>
          </cell>
          <cell r="U11" t="str">
            <v>This project is on schedule to meet its FY2011 goals. TSSM-STRC continues to repairs water leaks in Metro's stations and tunnels.</v>
          </cell>
          <cell r="V11" t="str">
            <v>Various</v>
          </cell>
          <cell r="W11" t="str">
            <v>Station and tunnel water leaks create slipping hazards for Metro's passengers and employees. In addition, water leaks deteriorate vital wayside system that leads to disruptions and service delays.</v>
          </cell>
        </row>
        <row r="12">
          <cell r="A12" t="str">
            <v>CIP 027</v>
          </cell>
          <cell r="B12" t="str">
            <v>CNI 027</v>
          </cell>
          <cell r="C12" t="str">
            <v>Switch Machine Rehabilitation Project</v>
          </cell>
          <cell r="D12" t="str">
            <v>TSSM</v>
          </cell>
          <cell r="E12" t="str">
            <v>TSSM</v>
          </cell>
          <cell r="F12" t="str">
            <v>Maintenance Equipment</v>
          </cell>
          <cell r="G12" t="str">
            <v>Rail Maintenance Equipment</v>
          </cell>
          <cell r="H12" t="str">
            <v>Michael Savina</v>
          </cell>
          <cell r="I12" t="str">
            <v>David Kubicek</v>
          </cell>
          <cell r="J12" t="str">
            <v>Y</v>
          </cell>
          <cell r="K12" t="str">
            <v>Y</v>
          </cell>
          <cell r="L12">
            <v>0</v>
          </cell>
          <cell r="M12">
            <v>0</v>
          </cell>
          <cell r="N12" t="str">
            <v xml:space="preserve">This project will improve the safety and reliability of the interlocking track structure by replacing selected switch machines as scheduled or as related to service delays. This work is necessary to ensure Metrorail system reliability. </v>
          </cell>
          <cell r="O12" t="str">
            <v>Kevin Green</v>
          </cell>
          <cell r="Q12" t="str">
            <v>CIP</v>
          </cell>
          <cell r="R12" t="str">
            <v>N/A</v>
          </cell>
          <cell r="S12" t="str">
            <v>1 st Qtr</v>
          </cell>
          <cell r="T12">
            <v>40451</v>
          </cell>
          <cell r="U12" t="str">
            <v>TSSM is currently recruiting ATC technicians and setting up a shop to rebuild switch machines.</v>
          </cell>
          <cell r="V12" t="str">
            <v>Various</v>
          </cell>
          <cell r="W12" t="str">
            <v>Well maintained tracks maximize customers' satisfaction through convenient and comfortable rail services and minimize disruptions and service delays.</v>
          </cell>
        </row>
        <row r="13">
          <cell r="A13" t="str">
            <v>CIP 089</v>
          </cell>
          <cell r="B13" t="str">
            <v>CNI 089</v>
          </cell>
          <cell r="C13" t="str">
            <v>Track Fasteners</v>
          </cell>
          <cell r="D13" t="str">
            <v>TSSM</v>
          </cell>
          <cell r="E13" t="str">
            <v>TSSM</v>
          </cell>
          <cell r="F13" t="str">
            <v>Track and Structures</v>
          </cell>
          <cell r="G13" t="str">
            <v>Track Rehabilitation</v>
          </cell>
          <cell r="H13" t="str">
            <v>Douglas Gibson</v>
          </cell>
          <cell r="I13" t="str">
            <v>David Kubicek</v>
          </cell>
          <cell r="J13" t="str">
            <v>Y</v>
          </cell>
          <cell r="K13" t="str">
            <v>Y</v>
          </cell>
          <cell r="L13">
            <v>0</v>
          </cell>
          <cell r="M13">
            <v>0</v>
          </cell>
          <cell r="N13" t="str">
            <v>This project replaces track fasteners that, when worn out, cause stray current and have often been found to be the cause of fires on the system. Track fasteners are an integral structural component of the track system that needs to be replaced periodically. Metro has an inventory of 504, 514 fasteners systemwide.</v>
          </cell>
          <cell r="O13" t="str">
            <v>Kevin Green</v>
          </cell>
          <cell r="Q13" t="str">
            <v>CIP</v>
          </cell>
          <cell r="R13" t="str">
            <v>CIP024</v>
          </cell>
          <cell r="S13" t="str">
            <v>1st Qtr</v>
          </cell>
          <cell r="T13">
            <v>40451</v>
          </cell>
          <cell r="U13" t="str">
            <v>This project is on schedule to meet the FY2011 goals. TSSM continues to replace deteriorated direct fixation fasteners.</v>
          </cell>
          <cell r="V13" t="str">
            <v>Various</v>
          </cell>
          <cell r="W13" t="str">
            <v>Well maintained tracks maximize customers' satisfaction through convenient and comfortable rail services and minimize disruptions and service delays.</v>
          </cell>
        </row>
        <row r="14">
          <cell r="A14" t="str">
            <v>NEW1-TSSM</v>
          </cell>
          <cell r="C14" t="str">
            <v>Mainline No. 8 Switch Replacement Program</v>
          </cell>
          <cell r="D14" t="str">
            <v>TSSM</v>
          </cell>
          <cell r="E14" t="str">
            <v>TSSM</v>
          </cell>
          <cell r="F14" t="str">
            <v>Track and Structures</v>
          </cell>
          <cell r="G14" t="str">
            <v>Track Rehabilitation</v>
          </cell>
          <cell r="H14" t="str">
            <v>Michael Brown</v>
          </cell>
          <cell r="I14" t="str">
            <v>David Kubicek</v>
          </cell>
          <cell r="J14" t="str">
            <v>Y</v>
          </cell>
          <cell r="K14" t="str">
            <v>Y</v>
          </cell>
          <cell r="N14" t="str">
            <v>The additional funds requested in the project will fund additional personnel to replace the remaining mainline unguarded No. 8 turnouts in accordance with the NTSB's recommendation.</v>
          </cell>
          <cell r="O14" t="str">
            <v>Kevin Green</v>
          </cell>
          <cell r="R14" t="str">
            <v>CIP024</v>
          </cell>
          <cell r="S14" t="str">
            <v>1st Qtr</v>
          </cell>
          <cell r="T14">
            <v>40451</v>
          </cell>
          <cell r="V14" t="str">
            <v>25 Years</v>
          </cell>
          <cell r="W14" t="str">
            <v>Guarded No. 8 turnouts will improve safety along the right-of-way.</v>
          </cell>
        </row>
        <row r="15">
          <cell r="A15" t="str">
            <v>NEW2-TSSM</v>
          </cell>
          <cell r="C15" t="str">
            <v>State of Good Repair (SoGR) Expanded Leak Mitigation Program</v>
          </cell>
          <cell r="D15" t="str">
            <v>TSSM</v>
          </cell>
          <cell r="E15" t="str">
            <v>TSSM</v>
          </cell>
          <cell r="F15" t="str">
            <v>Track and Structures</v>
          </cell>
          <cell r="G15" t="str">
            <v>Station/Tunnel Rehabilitation</v>
          </cell>
          <cell r="H15" t="str">
            <v>Larry E. Lee</v>
          </cell>
          <cell r="I15" t="str">
            <v>David Kubicek</v>
          </cell>
          <cell r="J15" t="str">
            <v>Y</v>
          </cell>
          <cell r="K15" t="str">
            <v>Y</v>
          </cell>
          <cell r="N15" t="str">
            <v xml:space="preserve">This project will restore and maintain the structural integrity of the tunnel liners, preventing leaks and prevent the corrosion of wayside systems and equipment. Station Tunnel Leak Mitigation eliminates unsafe wet conditions for Metrorail passengers and prevents service delays resulting from water intrusion. </v>
          </cell>
          <cell r="O15" t="str">
            <v>Kevin Green</v>
          </cell>
          <cell r="R15" t="str">
            <v>CIP026</v>
          </cell>
          <cell r="S15" t="str">
            <v>1st Qtr</v>
          </cell>
          <cell r="T15">
            <v>40451</v>
          </cell>
          <cell r="V15" t="str">
            <v>Various</v>
          </cell>
          <cell r="W15" t="str">
            <v>Station and tunnel water leaks create slipping hazards for Metro's passengers and employees. In addition, water leaks deteriorate vital wayside system that leads to disruptions and service delays.</v>
          </cell>
        </row>
        <row r="16">
          <cell r="A16" t="str">
            <v>NEW3-TSSM</v>
          </cell>
          <cell r="C16" t="str">
            <v>State of Good Repair (SoGR) Switch Replacement Program</v>
          </cell>
          <cell r="D16" t="str">
            <v>TSSM</v>
          </cell>
          <cell r="E16" t="str">
            <v>TSSM</v>
          </cell>
          <cell r="F16" t="str">
            <v>Track and Structures</v>
          </cell>
          <cell r="G16" t="str">
            <v>Track Rehabilitation</v>
          </cell>
          <cell r="H16" t="str">
            <v>Michael Brown</v>
          </cell>
          <cell r="I16" t="str">
            <v>David Kubicek</v>
          </cell>
          <cell r="J16" t="str">
            <v>Y</v>
          </cell>
          <cell r="K16" t="str">
            <v>Y</v>
          </cell>
          <cell r="N16" t="str">
            <v xml:space="preserve">The project will accelerate the replacement of the unguarded No. 8 yard turnouts. Currently WMATA has approximately 113 unguarded No. 8 turnouts. Replacing the unguarded turnouts with guarded turnouts will reduce the probability of yard derailments. </v>
          </cell>
          <cell r="O16" t="str">
            <v>Kevin Green</v>
          </cell>
          <cell r="R16" t="str">
            <v>CIP024</v>
          </cell>
          <cell r="S16" t="str">
            <v>1st Qtr</v>
          </cell>
          <cell r="T16">
            <v>40451</v>
          </cell>
          <cell r="V16" t="str">
            <v>25 Years</v>
          </cell>
          <cell r="W16" t="str">
            <v>Guarded No. 8 turnouts will improve safety along the right-of-way.</v>
          </cell>
        </row>
        <row r="17">
          <cell r="A17" t="str">
            <v>NEW4-TSSM</v>
          </cell>
          <cell r="C17" t="str">
            <v>State of Good Repair (SoGR) Direct Fixation Fastener Replacement Program</v>
          </cell>
          <cell r="D17" t="str">
            <v>TSSM</v>
          </cell>
          <cell r="E17" t="str">
            <v>TSSM</v>
          </cell>
          <cell r="F17" t="str">
            <v>Track and Structures</v>
          </cell>
          <cell r="G17" t="str">
            <v>Track Rehabilitation</v>
          </cell>
          <cell r="H17" t="str">
            <v>Michael Brown</v>
          </cell>
          <cell r="I17" t="str">
            <v>David Kubicek</v>
          </cell>
          <cell r="J17" t="str">
            <v>Y</v>
          </cell>
          <cell r="K17" t="str">
            <v>Y</v>
          </cell>
          <cell r="N17" t="str">
            <v xml:space="preserve">The project will accelerate the replacement of the direct fixation fasteners. Currently WMATA has an inventory of approximately 504,000 direct fixation fasteners. </v>
          </cell>
          <cell r="O17" t="str">
            <v>Kevin Green</v>
          </cell>
          <cell r="R17" t="str">
            <v>CIP024</v>
          </cell>
          <cell r="S17" t="str">
            <v>1st Qtr</v>
          </cell>
          <cell r="T17">
            <v>40451</v>
          </cell>
          <cell r="V17" t="str">
            <v>Various</v>
          </cell>
          <cell r="W17" t="str">
            <v xml:space="preserve">Well maintained tracks maximize customers' satisfaction through convenient and comfortable rail services and minimize disruptions and service delays. </v>
          </cell>
        </row>
        <row r="18">
          <cell r="A18" t="str">
            <v>NEW5-TSSM</v>
          </cell>
          <cell r="C18" t="str">
            <v>State of Good Repair (SoGR) Cross Ties and Running Rail Replacement Program</v>
          </cell>
          <cell r="D18" t="str">
            <v>TSSM</v>
          </cell>
          <cell r="E18" t="str">
            <v>TSSM</v>
          </cell>
          <cell r="F18" t="str">
            <v>Track and Structures</v>
          </cell>
          <cell r="G18" t="str">
            <v>Track Rehabilitation</v>
          </cell>
          <cell r="H18" t="str">
            <v>Michael Brown</v>
          </cell>
          <cell r="I18" t="str">
            <v>David Kubicek</v>
          </cell>
          <cell r="J18" t="str">
            <v>Y</v>
          </cell>
          <cell r="K18" t="str">
            <v>Y</v>
          </cell>
          <cell r="N18" t="str">
            <v xml:space="preserve">The project will accelerate the replacement of the cross ties and running rail. Currently WMATA has an inventory of approximately 247,140 cross ties and 2,238,720 linear feet of running rail. </v>
          </cell>
          <cell r="O18" t="str">
            <v>Kevin Green</v>
          </cell>
          <cell r="R18" t="str">
            <v>CIP024</v>
          </cell>
          <cell r="S18" t="str">
            <v>1st Qtr</v>
          </cell>
          <cell r="T18">
            <v>40451</v>
          </cell>
          <cell r="V18" t="str">
            <v>Various</v>
          </cell>
          <cell r="W18" t="str">
            <v xml:space="preserve">Well maintained tracks maximize customers' satisfaction through convenient and comfortable rail services and minimize disruptions and service delays. </v>
          </cell>
        </row>
        <row r="19">
          <cell r="A19" t="str">
            <v>NEW6-TSSM</v>
          </cell>
          <cell r="C19" t="str">
            <v>State of Good Repair (SoGR) Track Drainage Program</v>
          </cell>
          <cell r="D19" t="str">
            <v>TSSM</v>
          </cell>
          <cell r="E19" t="str">
            <v>TSSM</v>
          </cell>
          <cell r="F19" t="str">
            <v>Track and Structures</v>
          </cell>
          <cell r="G19" t="str">
            <v>Station/Tunnel Rehabilitation</v>
          </cell>
          <cell r="H19" t="str">
            <v>Larry E. Lee</v>
          </cell>
          <cell r="I19" t="str">
            <v>David Kubicek</v>
          </cell>
          <cell r="J19" t="str">
            <v>Y</v>
          </cell>
          <cell r="K19" t="str">
            <v>Y</v>
          </cell>
          <cell r="N19" t="str">
            <v>This dedicated program cleans and rehabitate the station and tunnel trackbed drains to prevent flooding and deterioration of track componenets.</v>
          </cell>
          <cell r="O19" t="str">
            <v>Kevin Green</v>
          </cell>
          <cell r="R19" t="str">
            <v>CIP026</v>
          </cell>
          <cell r="S19" t="str">
            <v>1st Qtr</v>
          </cell>
          <cell r="T19">
            <v>40451</v>
          </cell>
          <cell r="V19" t="str">
            <v>Various</v>
          </cell>
          <cell r="W19" t="str">
            <v>Well maintained station and tunnel track drains prevent flooding that deterioration of track components.</v>
          </cell>
        </row>
        <row r="20">
          <cell r="A20" t="str">
            <v>NEW7-TSSM</v>
          </cell>
          <cell r="C20" t="str">
            <v>State of Good Repair (SoGR) Expanded Aerial Rehabilitation Program</v>
          </cell>
          <cell r="D20" t="str">
            <v>TSSM</v>
          </cell>
          <cell r="E20" t="str">
            <v>TSSM</v>
          </cell>
          <cell r="F20" t="str">
            <v>Track and Structures</v>
          </cell>
          <cell r="G20" t="str">
            <v>Track Rehabilitation</v>
          </cell>
          <cell r="H20" t="str">
            <v>Larry E. Lee</v>
          </cell>
          <cell r="I20" t="str">
            <v>David Kubicek</v>
          </cell>
          <cell r="J20" t="str">
            <v>Y</v>
          </cell>
          <cell r="K20" t="str">
            <v>Y</v>
          </cell>
          <cell r="N20" t="str">
            <v>This dedicated program will accelerate the state of good repair by focusing of the backlog of structural rehabilitation project.</v>
          </cell>
          <cell r="O20" t="str">
            <v>Kevin Green</v>
          </cell>
          <cell r="R20" t="str">
            <v>CIP022</v>
          </cell>
          <cell r="S20" t="str">
            <v>1st Qtr</v>
          </cell>
          <cell r="T20">
            <v>40451</v>
          </cell>
          <cell r="V20" t="str">
            <v>Various</v>
          </cell>
          <cell r="W20" t="str">
            <v>Well maintained track infrastructure maximize customers' satisfaction through convenient and comfortable rail services and minimize disruptions and service delays.</v>
          </cell>
        </row>
        <row r="21">
          <cell r="A21" t="str">
            <v>NEW8-TSSM</v>
          </cell>
          <cell r="C21" t="str">
            <v>State of Good Repair (SoGR) Expanded Grout Pad Rehabilitation Program</v>
          </cell>
          <cell r="D21" t="str">
            <v>TSSM</v>
          </cell>
          <cell r="E21" t="str">
            <v>TSSM</v>
          </cell>
          <cell r="F21" t="str">
            <v>Track and Structures</v>
          </cell>
          <cell r="G21" t="str">
            <v>Track Rehabilitation</v>
          </cell>
          <cell r="H21" t="str">
            <v>Larry E. Lee</v>
          </cell>
          <cell r="I21" t="str">
            <v>David Kubicek</v>
          </cell>
          <cell r="J21" t="str">
            <v>Y</v>
          </cell>
          <cell r="K21" t="str">
            <v>Y</v>
          </cell>
          <cell r="N21" t="str">
            <v>This dedicated program will accelerate the state of good repair by focusing of the backlog grout pad rehabilitation backlog.</v>
          </cell>
          <cell r="O21" t="str">
            <v>Kevin Green</v>
          </cell>
          <cell r="R21" t="str">
            <v>CIP021</v>
          </cell>
          <cell r="S21" t="str">
            <v>1st Qtr</v>
          </cell>
          <cell r="T21">
            <v>40451</v>
          </cell>
          <cell r="V21" t="str">
            <v>Various</v>
          </cell>
          <cell r="W21" t="str">
            <v>Well maintained tracks maximize customers' satisfaction through convenient and comfortable rail services and minimize disruptions and service delays.</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8"/>
  <sheetViews>
    <sheetView tabSelected="1" zoomScaleNormal="100" workbookViewId="0">
      <selection activeCell="G15" sqref="G15"/>
    </sheetView>
  </sheetViews>
  <sheetFormatPr defaultColWidth="9.33203125" defaultRowHeight="15" x14ac:dyDescent="0.25"/>
  <cols>
    <col min="1" max="1" width="5.83203125" style="110" customWidth="1"/>
    <col min="2" max="2" width="10.83203125" style="110" customWidth="1"/>
    <col min="3" max="3" width="43.33203125" style="110" customWidth="1"/>
    <col min="4" max="4" width="14.1640625" style="110" customWidth="1"/>
    <col min="5" max="5" width="40.83203125" style="110" customWidth="1"/>
    <col min="6" max="6" width="6.6640625" style="110" customWidth="1"/>
    <col min="7" max="7" width="10.33203125" style="110" customWidth="1"/>
    <col min="8" max="8" width="12.1640625" style="110" customWidth="1"/>
    <col min="9" max="9" width="6.6640625" style="110" customWidth="1"/>
    <col min="10" max="10" width="10.33203125" style="110" customWidth="1"/>
    <col min="11" max="11" width="12.1640625" style="110" customWidth="1"/>
    <col min="12" max="12" width="6.6640625" style="110" customWidth="1"/>
    <col min="13" max="13" width="10.33203125" style="110" customWidth="1"/>
    <col min="14" max="14" width="12.1640625" style="110" customWidth="1"/>
    <col min="15" max="15" width="6.6640625" style="110" customWidth="1"/>
    <col min="16" max="16" width="10.33203125" style="110" customWidth="1"/>
    <col min="17" max="17" width="12.1640625" style="110" customWidth="1"/>
    <col min="18" max="18" width="6.6640625" style="110" customWidth="1"/>
    <col min="19" max="19" width="10.33203125" style="110" customWidth="1"/>
    <col min="20" max="20" width="12.1640625" style="110" customWidth="1"/>
    <col min="21" max="21" width="16" style="110" customWidth="1"/>
    <col min="22" max="22" width="14.83203125" style="110" bestFit="1" customWidth="1"/>
    <col min="23" max="16384" width="9.33203125" style="110"/>
  </cols>
  <sheetData>
    <row r="1" spans="2:23" ht="10.5" customHeight="1" thickBot="1" x14ac:dyDescent="0.3">
      <c r="T1" s="111">
        <v>43080</v>
      </c>
    </row>
    <row r="2" spans="2:23" x14ac:dyDescent="0.25">
      <c r="B2" s="112" t="s">
        <v>125</v>
      </c>
      <c r="C2" s="113"/>
      <c r="D2" s="113"/>
      <c r="E2" s="113"/>
      <c r="F2" s="113"/>
      <c r="G2" s="113"/>
      <c r="H2" s="113"/>
      <c r="I2" s="113"/>
      <c r="J2" s="113"/>
      <c r="K2" s="113"/>
      <c r="L2" s="113"/>
      <c r="M2" s="113"/>
      <c r="N2" s="113"/>
      <c r="O2" s="113"/>
      <c r="P2" s="113"/>
      <c r="Q2" s="113"/>
      <c r="R2" s="113"/>
      <c r="S2" s="113"/>
      <c r="T2" s="114"/>
    </row>
    <row r="3" spans="2:23" ht="22.5" customHeight="1" thickBot="1" x14ac:dyDescent="0.3">
      <c r="B3" s="115"/>
      <c r="C3" s="116"/>
      <c r="D3" s="116"/>
      <c r="E3" s="116"/>
      <c r="F3" s="116"/>
      <c r="G3" s="116"/>
      <c r="H3" s="116"/>
      <c r="I3" s="116"/>
      <c r="J3" s="116"/>
      <c r="K3" s="116"/>
      <c r="L3" s="116"/>
      <c r="M3" s="116"/>
      <c r="N3" s="116"/>
      <c r="O3" s="116"/>
      <c r="P3" s="116"/>
      <c r="Q3" s="116"/>
      <c r="R3" s="116"/>
      <c r="S3" s="116"/>
      <c r="T3" s="117"/>
    </row>
    <row r="4" spans="2:23" ht="8.25" customHeight="1" thickBot="1" x14ac:dyDescent="0.3">
      <c r="B4" s="118"/>
      <c r="C4" s="119"/>
      <c r="D4" s="119"/>
      <c r="E4" s="119"/>
      <c r="F4" s="119"/>
      <c r="G4" s="119"/>
      <c r="H4" s="119"/>
      <c r="I4" s="119"/>
      <c r="J4" s="119"/>
      <c r="K4" s="119"/>
      <c r="L4" s="119"/>
      <c r="M4" s="119"/>
      <c r="N4" s="119"/>
      <c r="O4" s="119"/>
      <c r="P4" s="119"/>
      <c r="Q4" s="119"/>
      <c r="R4" s="119"/>
      <c r="S4" s="119"/>
      <c r="T4" s="120"/>
    </row>
    <row r="5" spans="2:23" ht="12.75" customHeight="1" x14ac:dyDescent="0.25">
      <c r="B5" s="121"/>
      <c r="C5" s="122"/>
      <c r="D5" s="123"/>
      <c r="E5" s="124"/>
      <c r="F5" s="125" t="s">
        <v>76</v>
      </c>
      <c r="G5" s="126"/>
      <c r="H5" s="127"/>
      <c r="I5" s="125" t="s">
        <v>77</v>
      </c>
      <c r="J5" s="126"/>
      <c r="K5" s="127"/>
      <c r="L5" s="125" t="s">
        <v>78</v>
      </c>
      <c r="M5" s="126"/>
      <c r="N5" s="127"/>
      <c r="O5" s="125" t="s">
        <v>79</v>
      </c>
      <c r="P5" s="126"/>
      <c r="Q5" s="127"/>
      <c r="R5" s="125" t="s">
        <v>80</v>
      </c>
      <c r="S5" s="126"/>
      <c r="T5" s="127"/>
    </row>
    <row r="6" spans="2:23" ht="12.75" customHeight="1" thickBot="1" x14ac:dyDescent="0.3">
      <c r="B6" s="128" t="s">
        <v>32</v>
      </c>
      <c r="C6" s="129" t="s">
        <v>2</v>
      </c>
      <c r="D6" s="130" t="s">
        <v>93</v>
      </c>
      <c r="E6" s="131" t="s">
        <v>92</v>
      </c>
      <c r="F6" s="132" t="s">
        <v>0</v>
      </c>
      <c r="G6" s="130" t="s">
        <v>3</v>
      </c>
      <c r="H6" s="131" t="s">
        <v>1</v>
      </c>
      <c r="I6" s="132" t="s">
        <v>0</v>
      </c>
      <c r="J6" s="130" t="s">
        <v>3</v>
      </c>
      <c r="K6" s="131" t="s">
        <v>1</v>
      </c>
      <c r="L6" s="132" t="s">
        <v>0</v>
      </c>
      <c r="M6" s="130" t="s">
        <v>3</v>
      </c>
      <c r="N6" s="131" t="s">
        <v>1</v>
      </c>
      <c r="O6" s="132" t="s">
        <v>0</v>
      </c>
      <c r="P6" s="130" t="s">
        <v>3</v>
      </c>
      <c r="Q6" s="131" t="s">
        <v>1</v>
      </c>
      <c r="R6" s="132" t="s">
        <v>0</v>
      </c>
      <c r="S6" s="130" t="s">
        <v>3</v>
      </c>
      <c r="T6" s="131" t="s">
        <v>1</v>
      </c>
      <c r="U6" s="133"/>
    </row>
    <row r="7" spans="2:23" ht="12.75" customHeight="1" thickBot="1" x14ac:dyDescent="0.3">
      <c r="B7" s="134">
        <v>1</v>
      </c>
      <c r="C7" s="135" t="s">
        <v>15</v>
      </c>
      <c r="D7" s="136"/>
      <c r="E7" s="137" t="s">
        <v>94</v>
      </c>
      <c r="F7" s="138">
        <v>1</v>
      </c>
      <c r="G7" s="100">
        <v>0</v>
      </c>
      <c r="H7" s="139">
        <f t="shared" ref="H7:H43" si="0">F7*G7</f>
        <v>0</v>
      </c>
      <c r="I7" s="138">
        <v>1</v>
      </c>
      <c r="J7" s="100">
        <v>0</v>
      </c>
      <c r="K7" s="140">
        <f t="shared" ref="K7:K44" si="1">I7*J7</f>
        <v>0</v>
      </c>
      <c r="L7" s="138">
        <v>4</v>
      </c>
      <c r="M7" s="100">
        <v>0</v>
      </c>
      <c r="N7" s="140">
        <f t="shared" ref="N7:N44" si="2">L7*M7</f>
        <v>0</v>
      </c>
      <c r="O7" s="138">
        <v>6</v>
      </c>
      <c r="P7" s="100">
        <v>0</v>
      </c>
      <c r="Q7" s="140">
        <f t="shared" ref="Q7:Q44" si="3">O7*P7</f>
        <v>0</v>
      </c>
      <c r="R7" s="138">
        <v>2</v>
      </c>
      <c r="S7" s="100">
        <v>0</v>
      </c>
      <c r="T7" s="140">
        <f t="shared" ref="T7:T44" si="4">R7*S7</f>
        <v>0</v>
      </c>
      <c r="U7" s="141"/>
    </row>
    <row r="8" spans="2:23" ht="12.75" customHeight="1" thickBot="1" x14ac:dyDescent="0.3">
      <c r="B8" s="142">
        <v>2</v>
      </c>
      <c r="C8" s="143" t="s">
        <v>16</v>
      </c>
      <c r="D8" s="144"/>
      <c r="E8" s="145" t="s">
        <v>94</v>
      </c>
      <c r="F8" s="146">
        <v>4</v>
      </c>
      <c r="G8" s="100">
        <v>0</v>
      </c>
      <c r="H8" s="147">
        <f t="shared" si="0"/>
        <v>0</v>
      </c>
      <c r="I8" s="146">
        <v>1</v>
      </c>
      <c r="J8" s="100">
        <v>0</v>
      </c>
      <c r="K8" s="148">
        <f t="shared" si="1"/>
        <v>0</v>
      </c>
      <c r="L8" s="146">
        <v>2</v>
      </c>
      <c r="M8" s="100">
        <v>0</v>
      </c>
      <c r="N8" s="148">
        <f t="shared" si="2"/>
        <v>0</v>
      </c>
      <c r="O8" s="146">
        <v>5</v>
      </c>
      <c r="P8" s="100">
        <v>0</v>
      </c>
      <c r="Q8" s="148">
        <f t="shared" si="3"/>
        <v>0</v>
      </c>
      <c r="R8" s="146">
        <v>2</v>
      </c>
      <c r="S8" s="100">
        <v>0</v>
      </c>
      <c r="T8" s="148">
        <f t="shared" si="4"/>
        <v>0</v>
      </c>
      <c r="U8" s="141"/>
    </row>
    <row r="9" spans="2:23" ht="12.75" customHeight="1" thickBot="1" x14ac:dyDescent="0.3">
      <c r="B9" s="142">
        <v>3</v>
      </c>
      <c r="C9" s="143" t="s">
        <v>17</v>
      </c>
      <c r="D9" s="144"/>
      <c r="E9" s="145" t="s">
        <v>95</v>
      </c>
      <c r="F9" s="146">
        <v>1</v>
      </c>
      <c r="G9" s="100">
        <v>0</v>
      </c>
      <c r="H9" s="147">
        <f t="shared" si="0"/>
        <v>0</v>
      </c>
      <c r="I9" s="146">
        <v>1</v>
      </c>
      <c r="J9" s="100">
        <v>0</v>
      </c>
      <c r="K9" s="148">
        <f t="shared" si="1"/>
        <v>0</v>
      </c>
      <c r="L9" s="146">
        <v>1</v>
      </c>
      <c r="M9" s="100">
        <v>0</v>
      </c>
      <c r="N9" s="148">
        <f t="shared" si="2"/>
        <v>0</v>
      </c>
      <c r="O9" s="146">
        <v>1</v>
      </c>
      <c r="P9" s="100">
        <v>0</v>
      </c>
      <c r="Q9" s="148">
        <f t="shared" si="3"/>
        <v>0</v>
      </c>
      <c r="R9" s="146">
        <v>1</v>
      </c>
      <c r="S9" s="100">
        <v>0</v>
      </c>
      <c r="T9" s="148">
        <f>R9*S9</f>
        <v>0</v>
      </c>
      <c r="U9" s="141"/>
    </row>
    <row r="10" spans="2:23" ht="12.75" customHeight="1" thickBot="1" x14ac:dyDescent="0.3">
      <c r="B10" s="149">
        <v>4</v>
      </c>
      <c r="C10" s="150" t="s">
        <v>18</v>
      </c>
      <c r="D10" s="151"/>
      <c r="E10" s="145" t="s">
        <v>96</v>
      </c>
      <c r="F10" s="146">
        <v>1</v>
      </c>
      <c r="G10" s="100">
        <v>0</v>
      </c>
      <c r="H10" s="147">
        <f t="shared" si="0"/>
        <v>0</v>
      </c>
      <c r="I10" s="146">
        <v>1</v>
      </c>
      <c r="J10" s="100">
        <v>0</v>
      </c>
      <c r="K10" s="148">
        <f t="shared" si="1"/>
        <v>0</v>
      </c>
      <c r="L10" s="146">
        <v>1</v>
      </c>
      <c r="M10" s="100">
        <v>0</v>
      </c>
      <c r="N10" s="148">
        <f t="shared" si="2"/>
        <v>0</v>
      </c>
      <c r="O10" s="146">
        <v>1</v>
      </c>
      <c r="P10" s="100">
        <v>0</v>
      </c>
      <c r="Q10" s="148">
        <f t="shared" si="3"/>
        <v>0</v>
      </c>
      <c r="R10" s="146">
        <v>1</v>
      </c>
      <c r="S10" s="100">
        <v>0</v>
      </c>
      <c r="T10" s="148">
        <f t="shared" si="4"/>
        <v>0</v>
      </c>
      <c r="U10" s="152"/>
    </row>
    <row r="11" spans="2:23" ht="12.75" customHeight="1" thickBot="1" x14ac:dyDescent="0.3">
      <c r="B11" s="142">
        <v>5</v>
      </c>
      <c r="C11" s="143" t="s">
        <v>19</v>
      </c>
      <c r="D11" s="144"/>
      <c r="E11" s="145" t="s">
        <v>97</v>
      </c>
      <c r="F11" s="146">
        <v>1</v>
      </c>
      <c r="G11" s="100">
        <v>0</v>
      </c>
      <c r="H11" s="147">
        <f t="shared" si="0"/>
        <v>0</v>
      </c>
      <c r="I11" s="146">
        <v>1</v>
      </c>
      <c r="J11" s="100">
        <v>0</v>
      </c>
      <c r="K11" s="148">
        <f t="shared" si="1"/>
        <v>0</v>
      </c>
      <c r="L11" s="146">
        <v>1</v>
      </c>
      <c r="M11" s="100">
        <v>0</v>
      </c>
      <c r="N11" s="148">
        <f t="shared" si="2"/>
        <v>0</v>
      </c>
      <c r="O11" s="146">
        <v>1</v>
      </c>
      <c r="P11" s="100">
        <v>0</v>
      </c>
      <c r="Q11" s="148">
        <f t="shared" si="3"/>
        <v>0</v>
      </c>
      <c r="R11" s="146">
        <v>1</v>
      </c>
      <c r="S11" s="100">
        <v>0</v>
      </c>
      <c r="T11" s="148">
        <f t="shared" si="4"/>
        <v>0</v>
      </c>
      <c r="U11" s="152"/>
    </row>
    <row r="12" spans="2:23" ht="12.75" customHeight="1" thickBot="1" x14ac:dyDescent="0.3">
      <c r="B12" s="142">
        <v>6</v>
      </c>
      <c r="C12" s="143" t="s">
        <v>20</v>
      </c>
      <c r="D12" s="144"/>
      <c r="E12" s="145" t="s">
        <v>97</v>
      </c>
      <c r="F12" s="146">
        <v>3</v>
      </c>
      <c r="G12" s="100">
        <v>0</v>
      </c>
      <c r="H12" s="147">
        <f t="shared" si="0"/>
        <v>0</v>
      </c>
      <c r="I12" s="146">
        <v>3</v>
      </c>
      <c r="J12" s="100">
        <v>0</v>
      </c>
      <c r="K12" s="148">
        <f t="shared" si="1"/>
        <v>0</v>
      </c>
      <c r="L12" s="146">
        <v>1</v>
      </c>
      <c r="M12" s="100">
        <v>0</v>
      </c>
      <c r="N12" s="148">
        <f t="shared" si="2"/>
        <v>0</v>
      </c>
      <c r="O12" s="146">
        <v>1</v>
      </c>
      <c r="P12" s="100">
        <v>0</v>
      </c>
      <c r="Q12" s="148">
        <f t="shared" si="3"/>
        <v>0</v>
      </c>
      <c r="R12" s="146">
        <v>1</v>
      </c>
      <c r="S12" s="100">
        <v>0</v>
      </c>
      <c r="T12" s="148">
        <f t="shared" si="4"/>
        <v>0</v>
      </c>
      <c r="U12" s="152"/>
      <c r="V12" s="153"/>
      <c r="W12" s="154"/>
    </row>
    <row r="13" spans="2:23" ht="12.75" customHeight="1" thickBot="1" x14ac:dyDescent="0.3">
      <c r="B13" s="149">
        <v>7</v>
      </c>
      <c r="C13" s="143" t="s">
        <v>21</v>
      </c>
      <c r="D13" s="144" t="s">
        <v>27</v>
      </c>
      <c r="E13" s="145" t="s">
        <v>98</v>
      </c>
      <c r="F13" s="146">
        <v>1</v>
      </c>
      <c r="G13" s="100">
        <v>0</v>
      </c>
      <c r="H13" s="147">
        <f t="shared" si="0"/>
        <v>0</v>
      </c>
      <c r="I13" s="146">
        <v>1</v>
      </c>
      <c r="J13" s="100">
        <v>0</v>
      </c>
      <c r="K13" s="148">
        <f t="shared" si="1"/>
        <v>0</v>
      </c>
      <c r="L13" s="146">
        <v>1</v>
      </c>
      <c r="M13" s="100">
        <v>0</v>
      </c>
      <c r="N13" s="148">
        <f t="shared" si="2"/>
        <v>0</v>
      </c>
      <c r="O13" s="146">
        <v>1</v>
      </c>
      <c r="P13" s="100">
        <v>0</v>
      </c>
      <c r="Q13" s="148">
        <f t="shared" si="3"/>
        <v>0</v>
      </c>
      <c r="R13" s="146">
        <v>1</v>
      </c>
      <c r="S13" s="100">
        <v>0</v>
      </c>
      <c r="T13" s="148">
        <f t="shared" si="4"/>
        <v>0</v>
      </c>
      <c r="U13" s="141"/>
      <c r="V13" s="141"/>
    </row>
    <row r="14" spans="2:23" ht="12.75" customHeight="1" thickBot="1" x14ac:dyDescent="0.3">
      <c r="B14" s="142">
        <v>8</v>
      </c>
      <c r="C14" s="143" t="s">
        <v>21</v>
      </c>
      <c r="D14" s="151" t="s">
        <v>31</v>
      </c>
      <c r="E14" s="145" t="s">
        <v>99</v>
      </c>
      <c r="F14" s="146">
        <v>1</v>
      </c>
      <c r="G14" s="100">
        <v>0</v>
      </c>
      <c r="H14" s="147">
        <f t="shared" si="0"/>
        <v>0</v>
      </c>
      <c r="I14" s="146">
        <v>1</v>
      </c>
      <c r="J14" s="100">
        <v>0</v>
      </c>
      <c r="K14" s="148">
        <f t="shared" si="1"/>
        <v>0</v>
      </c>
      <c r="L14" s="146">
        <v>1</v>
      </c>
      <c r="M14" s="100">
        <v>0</v>
      </c>
      <c r="N14" s="148">
        <f t="shared" si="2"/>
        <v>0</v>
      </c>
      <c r="O14" s="146">
        <v>1</v>
      </c>
      <c r="P14" s="100">
        <v>0</v>
      </c>
      <c r="Q14" s="148">
        <f>O14*P14</f>
        <v>0</v>
      </c>
      <c r="R14" s="146">
        <v>1</v>
      </c>
      <c r="S14" s="100">
        <v>0</v>
      </c>
      <c r="T14" s="148">
        <f t="shared" si="4"/>
        <v>0</v>
      </c>
      <c r="U14" s="141"/>
    </row>
    <row r="15" spans="2:23" ht="12.75" customHeight="1" thickBot="1" x14ac:dyDescent="0.3">
      <c r="B15" s="142">
        <v>9</v>
      </c>
      <c r="C15" s="143" t="s">
        <v>21</v>
      </c>
      <c r="D15" s="144" t="s">
        <v>28</v>
      </c>
      <c r="E15" s="145" t="s">
        <v>100</v>
      </c>
      <c r="F15" s="146">
        <v>1</v>
      </c>
      <c r="G15" s="100">
        <v>0</v>
      </c>
      <c r="H15" s="147">
        <f t="shared" si="0"/>
        <v>0</v>
      </c>
      <c r="I15" s="146">
        <v>1</v>
      </c>
      <c r="J15" s="100">
        <v>0</v>
      </c>
      <c r="K15" s="148">
        <f t="shared" si="1"/>
        <v>0</v>
      </c>
      <c r="L15" s="146">
        <v>1</v>
      </c>
      <c r="M15" s="100">
        <v>0</v>
      </c>
      <c r="N15" s="148">
        <f t="shared" si="2"/>
        <v>0</v>
      </c>
      <c r="O15" s="146">
        <v>1</v>
      </c>
      <c r="P15" s="100">
        <v>0</v>
      </c>
      <c r="Q15" s="148">
        <f t="shared" si="3"/>
        <v>0</v>
      </c>
      <c r="R15" s="146">
        <v>1</v>
      </c>
      <c r="S15" s="100">
        <v>0</v>
      </c>
      <c r="T15" s="148">
        <f t="shared" si="4"/>
        <v>0</v>
      </c>
      <c r="U15" s="141"/>
    </row>
    <row r="16" spans="2:23" ht="12.75" customHeight="1" thickBot="1" x14ac:dyDescent="0.3">
      <c r="B16" s="149">
        <v>10</v>
      </c>
      <c r="C16" s="143" t="s">
        <v>22</v>
      </c>
      <c r="D16" s="144" t="s">
        <v>27</v>
      </c>
      <c r="E16" s="145" t="s">
        <v>98</v>
      </c>
      <c r="F16" s="146">
        <v>1</v>
      </c>
      <c r="G16" s="100">
        <v>0</v>
      </c>
      <c r="H16" s="147">
        <f t="shared" si="0"/>
        <v>0</v>
      </c>
      <c r="I16" s="146">
        <v>1</v>
      </c>
      <c r="J16" s="100">
        <v>0</v>
      </c>
      <c r="K16" s="148">
        <f t="shared" si="1"/>
        <v>0</v>
      </c>
      <c r="L16" s="146">
        <v>1</v>
      </c>
      <c r="M16" s="100">
        <v>0</v>
      </c>
      <c r="N16" s="148">
        <f t="shared" si="2"/>
        <v>0</v>
      </c>
      <c r="O16" s="146">
        <v>1</v>
      </c>
      <c r="P16" s="100">
        <v>0</v>
      </c>
      <c r="Q16" s="148">
        <f t="shared" si="3"/>
        <v>0</v>
      </c>
      <c r="R16" s="146">
        <v>1</v>
      </c>
      <c r="S16" s="100">
        <v>0</v>
      </c>
      <c r="T16" s="148">
        <f t="shared" si="4"/>
        <v>0</v>
      </c>
      <c r="U16" s="152"/>
      <c r="V16" s="141"/>
    </row>
    <row r="17" spans="2:23" ht="12.75" customHeight="1" thickBot="1" x14ac:dyDescent="0.3">
      <c r="B17" s="142">
        <v>11</v>
      </c>
      <c r="C17" s="143" t="s">
        <v>22</v>
      </c>
      <c r="D17" s="151" t="s">
        <v>31</v>
      </c>
      <c r="E17" s="145" t="s">
        <v>99</v>
      </c>
      <c r="F17" s="146">
        <v>1</v>
      </c>
      <c r="G17" s="100">
        <v>0</v>
      </c>
      <c r="H17" s="147">
        <f t="shared" si="0"/>
        <v>0</v>
      </c>
      <c r="I17" s="146">
        <v>1</v>
      </c>
      <c r="J17" s="100">
        <v>0</v>
      </c>
      <c r="K17" s="148">
        <f t="shared" si="1"/>
        <v>0</v>
      </c>
      <c r="L17" s="146">
        <v>1</v>
      </c>
      <c r="M17" s="100">
        <v>0</v>
      </c>
      <c r="N17" s="148">
        <f t="shared" si="2"/>
        <v>0</v>
      </c>
      <c r="O17" s="146">
        <v>1</v>
      </c>
      <c r="P17" s="100">
        <v>0</v>
      </c>
      <c r="Q17" s="148">
        <f t="shared" si="3"/>
        <v>0</v>
      </c>
      <c r="R17" s="146">
        <v>1</v>
      </c>
      <c r="S17" s="100">
        <v>0</v>
      </c>
      <c r="T17" s="148">
        <f t="shared" si="4"/>
        <v>0</v>
      </c>
      <c r="U17" s="155"/>
      <c r="V17" s="141"/>
    </row>
    <row r="18" spans="2:23" ht="12.75" customHeight="1" thickBot="1" x14ac:dyDescent="0.3">
      <c r="B18" s="142">
        <v>12</v>
      </c>
      <c r="C18" s="143" t="s">
        <v>22</v>
      </c>
      <c r="D18" s="144" t="s">
        <v>28</v>
      </c>
      <c r="E18" s="145" t="s">
        <v>100</v>
      </c>
      <c r="F18" s="146">
        <v>1</v>
      </c>
      <c r="G18" s="100">
        <v>0</v>
      </c>
      <c r="H18" s="147">
        <f t="shared" si="0"/>
        <v>0</v>
      </c>
      <c r="I18" s="146">
        <v>1</v>
      </c>
      <c r="J18" s="100">
        <v>0</v>
      </c>
      <c r="K18" s="148">
        <f t="shared" si="1"/>
        <v>0</v>
      </c>
      <c r="L18" s="146">
        <v>1</v>
      </c>
      <c r="M18" s="100">
        <v>0</v>
      </c>
      <c r="N18" s="148">
        <f t="shared" si="2"/>
        <v>0</v>
      </c>
      <c r="O18" s="146">
        <v>1</v>
      </c>
      <c r="P18" s="100">
        <v>0</v>
      </c>
      <c r="Q18" s="148">
        <f t="shared" si="3"/>
        <v>0</v>
      </c>
      <c r="R18" s="146">
        <v>1</v>
      </c>
      <c r="S18" s="100">
        <v>0</v>
      </c>
      <c r="T18" s="148">
        <f t="shared" si="4"/>
        <v>0</v>
      </c>
      <c r="U18" s="152"/>
    </row>
    <row r="19" spans="2:23" ht="12.75" customHeight="1" thickBot="1" x14ac:dyDescent="0.3">
      <c r="B19" s="149">
        <v>13</v>
      </c>
      <c r="C19" s="143" t="s">
        <v>23</v>
      </c>
      <c r="D19" s="144"/>
      <c r="E19" s="145" t="s">
        <v>101</v>
      </c>
      <c r="F19" s="146">
        <v>1</v>
      </c>
      <c r="G19" s="100">
        <v>0</v>
      </c>
      <c r="H19" s="147">
        <f t="shared" si="0"/>
        <v>0</v>
      </c>
      <c r="I19" s="146">
        <v>2</v>
      </c>
      <c r="J19" s="100">
        <v>0</v>
      </c>
      <c r="K19" s="148">
        <f t="shared" si="1"/>
        <v>0</v>
      </c>
      <c r="L19" s="146">
        <v>2</v>
      </c>
      <c r="M19" s="100">
        <v>0</v>
      </c>
      <c r="N19" s="148">
        <f t="shared" si="2"/>
        <v>0</v>
      </c>
      <c r="O19" s="146">
        <v>2</v>
      </c>
      <c r="P19" s="100">
        <v>0</v>
      </c>
      <c r="Q19" s="148">
        <f t="shared" si="3"/>
        <v>0</v>
      </c>
      <c r="R19" s="146">
        <v>1</v>
      </c>
      <c r="S19" s="100">
        <v>0</v>
      </c>
      <c r="T19" s="148">
        <f t="shared" si="4"/>
        <v>0</v>
      </c>
      <c r="U19" s="156"/>
      <c r="V19" s="153"/>
      <c r="W19" s="154"/>
    </row>
    <row r="20" spans="2:23" ht="12.75" customHeight="1" thickBot="1" x14ac:dyDescent="0.3">
      <c r="B20" s="142">
        <v>14</v>
      </c>
      <c r="C20" s="143" t="s">
        <v>24</v>
      </c>
      <c r="D20" s="144"/>
      <c r="E20" s="145" t="s">
        <v>101</v>
      </c>
      <c r="F20" s="146">
        <v>1</v>
      </c>
      <c r="G20" s="100">
        <v>0</v>
      </c>
      <c r="H20" s="147">
        <f t="shared" si="0"/>
        <v>0</v>
      </c>
      <c r="I20" s="146">
        <v>2</v>
      </c>
      <c r="J20" s="100">
        <v>0</v>
      </c>
      <c r="K20" s="148">
        <f t="shared" si="1"/>
        <v>0</v>
      </c>
      <c r="L20" s="146">
        <v>3</v>
      </c>
      <c r="M20" s="100">
        <v>0</v>
      </c>
      <c r="N20" s="148">
        <f t="shared" si="2"/>
        <v>0</v>
      </c>
      <c r="O20" s="146">
        <v>2</v>
      </c>
      <c r="P20" s="100">
        <v>0</v>
      </c>
      <c r="Q20" s="148">
        <f t="shared" si="3"/>
        <v>0</v>
      </c>
      <c r="R20" s="146">
        <v>1</v>
      </c>
      <c r="S20" s="100">
        <v>0</v>
      </c>
      <c r="T20" s="148">
        <f t="shared" si="4"/>
        <v>0</v>
      </c>
      <c r="U20" s="156"/>
    </row>
    <row r="21" spans="2:23" ht="12.75" customHeight="1" thickBot="1" x14ac:dyDescent="0.3">
      <c r="B21" s="142">
        <v>15</v>
      </c>
      <c r="C21" s="150" t="s">
        <v>25</v>
      </c>
      <c r="D21" s="151" t="s">
        <v>27</v>
      </c>
      <c r="E21" s="145" t="s">
        <v>102</v>
      </c>
      <c r="F21" s="146">
        <v>1</v>
      </c>
      <c r="G21" s="100">
        <v>0</v>
      </c>
      <c r="H21" s="147">
        <f t="shared" si="0"/>
        <v>0</v>
      </c>
      <c r="I21" s="146">
        <v>1</v>
      </c>
      <c r="J21" s="100">
        <v>0</v>
      </c>
      <c r="K21" s="148">
        <f t="shared" si="1"/>
        <v>0</v>
      </c>
      <c r="L21" s="146">
        <v>1</v>
      </c>
      <c r="M21" s="100">
        <v>0</v>
      </c>
      <c r="N21" s="148">
        <f t="shared" si="2"/>
        <v>0</v>
      </c>
      <c r="O21" s="146">
        <v>1</v>
      </c>
      <c r="P21" s="100">
        <v>0</v>
      </c>
      <c r="Q21" s="148">
        <f t="shared" si="3"/>
        <v>0</v>
      </c>
      <c r="R21" s="146">
        <v>1</v>
      </c>
      <c r="S21" s="100">
        <v>0</v>
      </c>
      <c r="T21" s="148">
        <f t="shared" si="4"/>
        <v>0</v>
      </c>
      <c r="U21" s="141"/>
    </row>
    <row r="22" spans="2:23" ht="12.75" customHeight="1" thickBot="1" x14ac:dyDescent="0.3">
      <c r="B22" s="149">
        <v>16</v>
      </c>
      <c r="C22" s="150" t="s">
        <v>25</v>
      </c>
      <c r="D22" s="151" t="s">
        <v>29</v>
      </c>
      <c r="E22" s="157" t="s">
        <v>103</v>
      </c>
      <c r="F22" s="146">
        <v>1</v>
      </c>
      <c r="G22" s="100">
        <v>0</v>
      </c>
      <c r="H22" s="147">
        <f t="shared" si="0"/>
        <v>0</v>
      </c>
      <c r="I22" s="146">
        <v>1</v>
      </c>
      <c r="J22" s="100">
        <v>0</v>
      </c>
      <c r="K22" s="148">
        <f t="shared" si="1"/>
        <v>0</v>
      </c>
      <c r="L22" s="146">
        <v>1</v>
      </c>
      <c r="M22" s="100">
        <v>0</v>
      </c>
      <c r="N22" s="148">
        <f t="shared" si="2"/>
        <v>0</v>
      </c>
      <c r="O22" s="146">
        <v>1</v>
      </c>
      <c r="P22" s="100">
        <v>0</v>
      </c>
      <c r="Q22" s="148">
        <f t="shared" si="3"/>
        <v>0</v>
      </c>
      <c r="R22" s="146">
        <v>1</v>
      </c>
      <c r="S22" s="100">
        <v>0</v>
      </c>
      <c r="T22" s="148">
        <f t="shared" si="4"/>
        <v>0</v>
      </c>
      <c r="U22" s="153"/>
    </row>
    <row r="23" spans="2:23" ht="12.75" customHeight="1" thickBot="1" x14ac:dyDescent="0.3">
      <c r="B23" s="142">
        <v>17</v>
      </c>
      <c r="C23" s="150" t="s">
        <v>25</v>
      </c>
      <c r="D23" s="151" t="s">
        <v>28</v>
      </c>
      <c r="E23" s="145" t="s">
        <v>104</v>
      </c>
      <c r="F23" s="146">
        <v>1</v>
      </c>
      <c r="G23" s="100">
        <v>0</v>
      </c>
      <c r="H23" s="147">
        <f t="shared" si="0"/>
        <v>0</v>
      </c>
      <c r="I23" s="146">
        <v>1</v>
      </c>
      <c r="J23" s="100">
        <v>0</v>
      </c>
      <c r="K23" s="148">
        <f t="shared" si="1"/>
        <v>0</v>
      </c>
      <c r="L23" s="146">
        <v>1</v>
      </c>
      <c r="M23" s="100">
        <v>0</v>
      </c>
      <c r="N23" s="148">
        <f t="shared" si="2"/>
        <v>0</v>
      </c>
      <c r="O23" s="146">
        <v>1</v>
      </c>
      <c r="P23" s="100">
        <v>0</v>
      </c>
      <c r="Q23" s="148">
        <f t="shared" si="3"/>
        <v>0</v>
      </c>
      <c r="R23" s="146">
        <v>1</v>
      </c>
      <c r="S23" s="100">
        <v>0</v>
      </c>
      <c r="T23" s="148">
        <f t="shared" si="4"/>
        <v>0</v>
      </c>
      <c r="U23" s="141"/>
    </row>
    <row r="24" spans="2:23" ht="12.75" customHeight="1" thickBot="1" x14ac:dyDescent="0.3">
      <c r="B24" s="142">
        <v>18</v>
      </c>
      <c r="C24" s="150" t="s">
        <v>26</v>
      </c>
      <c r="D24" s="151" t="s">
        <v>27</v>
      </c>
      <c r="E24" s="145" t="s">
        <v>102</v>
      </c>
      <c r="F24" s="146">
        <v>1</v>
      </c>
      <c r="G24" s="100">
        <v>0</v>
      </c>
      <c r="H24" s="147">
        <f t="shared" si="0"/>
        <v>0</v>
      </c>
      <c r="I24" s="146">
        <v>1</v>
      </c>
      <c r="J24" s="100">
        <v>0</v>
      </c>
      <c r="K24" s="148">
        <f t="shared" si="1"/>
        <v>0</v>
      </c>
      <c r="L24" s="146">
        <v>1</v>
      </c>
      <c r="M24" s="100">
        <v>0</v>
      </c>
      <c r="N24" s="148">
        <f t="shared" si="2"/>
        <v>0</v>
      </c>
      <c r="O24" s="146">
        <v>1</v>
      </c>
      <c r="P24" s="100">
        <v>0</v>
      </c>
      <c r="Q24" s="148">
        <f t="shared" si="3"/>
        <v>0</v>
      </c>
      <c r="R24" s="146">
        <v>1</v>
      </c>
      <c r="S24" s="100">
        <v>0</v>
      </c>
      <c r="T24" s="148">
        <f t="shared" si="4"/>
        <v>0</v>
      </c>
      <c r="U24" s="152"/>
    </row>
    <row r="25" spans="2:23" ht="12.75" customHeight="1" thickBot="1" x14ac:dyDescent="0.3">
      <c r="B25" s="149">
        <v>19</v>
      </c>
      <c r="C25" s="150" t="s">
        <v>26</v>
      </c>
      <c r="D25" s="151" t="s">
        <v>29</v>
      </c>
      <c r="E25" s="157" t="s">
        <v>103</v>
      </c>
      <c r="F25" s="146">
        <v>1</v>
      </c>
      <c r="G25" s="100">
        <v>0</v>
      </c>
      <c r="H25" s="147">
        <f t="shared" si="0"/>
        <v>0</v>
      </c>
      <c r="I25" s="146">
        <v>1</v>
      </c>
      <c r="J25" s="100">
        <v>0</v>
      </c>
      <c r="K25" s="148">
        <f t="shared" si="1"/>
        <v>0</v>
      </c>
      <c r="L25" s="146">
        <v>1</v>
      </c>
      <c r="M25" s="100">
        <v>0</v>
      </c>
      <c r="N25" s="148">
        <f t="shared" si="2"/>
        <v>0</v>
      </c>
      <c r="O25" s="146">
        <v>1</v>
      </c>
      <c r="P25" s="100">
        <v>0</v>
      </c>
      <c r="Q25" s="148">
        <f t="shared" si="3"/>
        <v>0</v>
      </c>
      <c r="R25" s="146">
        <v>1</v>
      </c>
      <c r="S25" s="100">
        <v>0</v>
      </c>
      <c r="T25" s="148">
        <f t="shared" si="4"/>
        <v>0</v>
      </c>
      <c r="U25" s="152"/>
    </row>
    <row r="26" spans="2:23" ht="12.75" customHeight="1" thickBot="1" x14ac:dyDescent="0.3">
      <c r="B26" s="142">
        <v>20</v>
      </c>
      <c r="C26" s="150" t="s">
        <v>26</v>
      </c>
      <c r="D26" s="151" t="s">
        <v>28</v>
      </c>
      <c r="E26" s="145" t="s">
        <v>104</v>
      </c>
      <c r="F26" s="146">
        <v>1</v>
      </c>
      <c r="G26" s="100">
        <v>0</v>
      </c>
      <c r="H26" s="147">
        <f t="shared" si="0"/>
        <v>0</v>
      </c>
      <c r="I26" s="146">
        <v>1</v>
      </c>
      <c r="J26" s="100">
        <v>0</v>
      </c>
      <c r="K26" s="148">
        <f t="shared" si="1"/>
        <v>0</v>
      </c>
      <c r="L26" s="146">
        <v>1</v>
      </c>
      <c r="M26" s="100">
        <v>0</v>
      </c>
      <c r="N26" s="148">
        <f t="shared" si="2"/>
        <v>0</v>
      </c>
      <c r="O26" s="146">
        <v>1</v>
      </c>
      <c r="P26" s="100">
        <v>0</v>
      </c>
      <c r="Q26" s="148">
        <f t="shared" si="3"/>
        <v>0</v>
      </c>
      <c r="R26" s="146">
        <v>1</v>
      </c>
      <c r="S26" s="100">
        <v>0</v>
      </c>
      <c r="T26" s="148">
        <f t="shared" si="4"/>
        <v>0</v>
      </c>
      <c r="U26" s="152"/>
    </row>
    <row r="27" spans="2:23" ht="12.75" customHeight="1" thickBot="1" x14ac:dyDescent="0.3">
      <c r="B27" s="142">
        <v>21</v>
      </c>
      <c r="C27" s="143" t="s">
        <v>4</v>
      </c>
      <c r="D27" s="144"/>
      <c r="E27" s="145" t="s">
        <v>105</v>
      </c>
      <c r="F27" s="146">
        <v>1</v>
      </c>
      <c r="G27" s="100">
        <v>0</v>
      </c>
      <c r="H27" s="147">
        <f t="shared" si="0"/>
        <v>0</v>
      </c>
      <c r="I27" s="146">
        <v>1</v>
      </c>
      <c r="J27" s="100">
        <v>0</v>
      </c>
      <c r="K27" s="148">
        <f t="shared" si="1"/>
        <v>0</v>
      </c>
      <c r="L27" s="146">
        <v>1</v>
      </c>
      <c r="M27" s="100">
        <v>0</v>
      </c>
      <c r="N27" s="148">
        <f t="shared" si="2"/>
        <v>0</v>
      </c>
      <c r="O27" s="146">
        <v>1</v>
      </c>
      <c r="P27" s="100">
        <v>0</v>
      </c>
      <c r="Q27" s="148">
        <f t="shared" si="3"/>
        <v>0</v>
      </c>
      <c r="R27" s="146">
        <v>1</v>
      </c>
      <c r="S27" s="100">
        <v>0</v>
      </c>
      <c r="T27" s="148">
        <f t="shared" si="4"/>
        <v>0</v>
      </c>
      <c r="U27" s="152"/>
      <c r="V27" s="153"/>
      <c r="W27" s="154"/>
    </row>
    <row r="28" spans="2:23" ht="12.75" customHeight="1" thickBot="1" x14ac:dyDescent="0.3">
      <c r="B28" s="149">
        <v>22</v>
      </c>
      <c r="C28" s="143" t="s">
        <v>5</v>
      </c>
      <c r="D28" s="144"/>
      <c r="E28" s="145" t="s">
        <v>105</v>
      </c>
      <c r="F28" s="146">
        <v>1</v>
      </c>
      <c r="G28" s="100">
        <v>0</v>
      </c>
      <c r="H28" s="147">
        <f t="shared" si="0"/>
        <v>0</v>
      </c>
      <c r="I28" s="146">
        <v>1</v>
      </c>
      <c r="J28" s="100">
        <v>0</v>
      </c>
      <c r="K28" s="148">
        <f t="shared" si="1"/>
        <v>0</v>
      </c>
      <c r="L28" s="146">
        <v>1</v>
      </c>
      <c r="M28" s="100">
        <v>0</v>
      </c>
      <c r="N28" s="148">
        <f t="shared" si="2"/>
        <v>0</v>
      </c>
      <c r="O28" s="146">
        <v>1</v>
      </c>
      <c r="P28" s="100">
        <v>0</v>
      </c>
      <c r="Q28" s="148">
        <f t="shared" si="3"/>
        <v>0</v>
      </c>
      <c r="R28" s="146">
        <v>1</v>
      </c>
      <c r="S28" s="100">
        <v>0</v>
      </c>
      <c r="T28" s="148">
        <f t="shared" si="4"/>
        <v>0</v>
      </c>
      <c r="U28" s="152"/>
    </row>
    <row r="29" spans="2:23" ht="12.75" customHeight="1" thickBot="1" x14ac:dyDescent="0.3">
      <c r="B29" s="142">
        <v>23</v>
      </c>
      <c r="C29" s="143" t="s">
        <v>6</v>
      </c>
      <c r="D29" s="144" t="s">
        <v>28</v>
      </c>
      <c r="E29" s="145" t="s">
        <v>106</v>
      </c>
      <c r="F29" s="146">
        <v>1</v>
      </c>
      <c r="G29" s="100">
        <v>0</v>
      </c>
      <c r="H29" s="147">
        <f t="shared" si="0"/>
        <v>0</v>
      </c>
      <c r="I29" s="146">
        <v>1</v>
      </c>
      <c r="J29" s="100">
        <v>0</v>
      </c>
      <c r="K29" s="148">
        <f t="shared" si="1"/>
        <v>0</v>
      </c>
      <c r="L29" s="146">
        <v>1</v>
      </c>
      <c r="M29" s="100">
        <v>0</v>
      </c>
      <c r="N29" s="148">
        <f t="shared" si="2"/>
        <v>0</v>
      </c>
      <c r="O29" s="146">
        <v>1</v>
      </c>
      <c r="P29" s="100">
        <v>0</v>
      </c>
      <c r="Q29" s="148">
        <f t="shared" si="3"/>
        <v>0</v>
      </c>
      <c r="R29" s="146">
        <v>1</v>
      </c>
      <c r="S29" s="100">
        <v>0</v>
      </c>
      <c r="T29" s="148">
        <f t="shared" si="4"/>
        <v>0</v>
      </c>
      <c r="U29" s="152"/>
    </row>
    <row r="30" spans="2:23" ht="12.75" customHeight="1" thickBot="1" x14ac:dyDescent="0.3">
      <c r="B30" s="142">
        <v>24</v>
      </c>
      <c r="C30" s="143" t="s">
        <v>6</v>
      </c>
      <c r="D30" s="144" t="s">
        <v>30</v>
      </c>
      <c r="E30" s="145" t="s">
        <v>107</v>
      </c>
      <c r="F30" s="146">
        <v>1</v>
      </c>
      <c r="G30" s="100">
        <v>0</v>
      </c>
      <c r="H30" s="147">
        <f t="shared" si="0"/>
        <v>0</v>
      </c>
      <c r="I30" s="146">
        <v>1</v>
      </c>
      <c r="J30" s="100">
        <v>0</v>
      </c>
      <c r="K30" s="148">
        <f t="shared" si="1"/>
        <v>0</v>
      </c>
      <c r="L30" s="146">
        <v>1</v>
      </c>
      <c r="M30" s="100">
        <v>0</v>
      </c>
      <c r="N30" s="148">
        <f t="shared" si="2"/>
        <v>0</v>
      </c>
      <c r="O30" s="146">
        <v>1</v>
      </c>
      <c r="P30" s="100">
        <v>0</v>
      </c>
      <c r="Q30" s="148">
        <f t="shared" si="3"/>
        <v>0</v>
      </c>
      <c r="R30" s="146">
        <v>1</v>
      </c>
      <c r="S30" s="100">
        <v>0</v>
      </c>
      <c r="T30" s="148">
        <f t="shared" si="4"/>
        <v>0</v>
      </c>
      <c r="U30" s="152"/>
    </row>
    <row r="31" spans="2:23" ht="12.75" customHeight="1" thickBot="1" x14ac:dyDescent="0.3">
      <c r="B31" s="149">
        <v>25</v>
      </c>
      <c r="C31" s="143" t="s">
        <v>7</v>
      </c>
      <c r="D31" s="144" t="s">
        <v>28</v>
      </c>
      <c r="E31" s="145" t="s">
        <v>106</v>
      </c>
      <c r="F31" s="146">
        <v>1</v>
      </c>
      <c r="G31" s="100">
        <v>0</v>
      </c>
      <c r="H31" s="147">
        <f t="shared" si="0"/>
        <v>0</v>
      </c>
      <c r="I31" s="146">
        <v>1</v>
      </c>
      <c r="J31" s="100">
        <v>0</v>
      </c>
      <c r="K31" s="148">
        <f t="shared" si="1"/>
        <v>0</v>
      </c>
      <c r="L31" s="146">
        <v>1</v>
      </c>
      <c r="M31" s="100">
        <v>0</v>
      </c>
      <c r="N31" s="148">
        <f t="shared" si="2"/>
        <v>0</v>
      </c>
      <c r="O31" s="146">
        <v>1</v>
      </c>
      <c r="P31" s="100">
        <v>0</v>
      </c>
      <c r="Q31" s="148">
        <f t="shared" si="3"/>
        <v>0</v>
      </c>
      <c r="R31" s="146">
        <v>1</v>
      </c>
      <c r="S31" s="100">
        <v>0</v>
      </c>
      <c r="T31" s="148">
        <f t="shared" si="4"/>
        <v>0</v>
      </c>
      <c r="U31" s="152"/>
    </row>
    <row r="32" spans="2:23" ht="12.75" customHeight="1" thickBot="1" x14ac:dyDescent="0.3">
      <c r="B32" s="142">
        <v>26</v>
      </c>
      <c r="C32" s="143" t="s">
        <v>7</v>
      </c>
      <c r="D32" s="144" t="s">
        <v>30</v>
      </c>
      <c r="E32" s="145" t="s">
        <v>107</v>
      </c>
      <c r="F32" s="146">
        <v>1</v>
      </c>
      <c r="G32" s="100">
        <v>0</v>
      </c>
      <c r="H32" s="147">
        <f t="shared" si="0"/>
        <v>0</v>
      </c>
      <c r="I32" s="146">
        <v>1</v>
      </c>
      <c r="J32" s="100">
        <v>0</v>
      </c>
      <c r="K32" s="148">
        <f t="shared" si="1"/>
        <v>0</v>
      </c>
      <c r="L32" s="146">
        <v>1</v>
      </c>
      <c r="M32" s="100">
        <v>0</v>
      </c>
      <c r="N32" s="148">
        <f t="shared" si="2"/>
        <v>0</v>
      </c>
      <c r="O32" s="146">
        <v>1</v>
      </c>
      <c r="P32" s="100">
        <v>0</v>
      </c>
      <c r="Q32" s="148">
        <f t="shared" si="3"/>
        <v>0</v>
      </c>
      <c r="R32" s="146">
        <v>1</v>
      </c>
      <c r="S32" s="100">
        <v>0</v>
      </c>
      <c r="T32" s="148">
        <f t="shared" si="4"/>
        <v>0</v>
      </c>
      <c r="U32" s="152"/>
    </row>
    <row r="33" spans="2:23" ht="12.75" customHeight="1" thickBot="1" x14ac:dyDescent="0.3">
      <c r="B33" s="142">
        <v>27</v>
      </c>
      <c r="C33" s="143" t="s">
        <v>8</v>
      </c>
      <c r="D33" s="144"/>
      <c r="E33" s="145" t="s">
        <v>108</v>
      </c>
      <c r="F33" s="146">
        <v>1</v>
      </c>
      <c r="G33" s="100">
        <v>0</v>
      </c>
      <c r="H33" s="147">
        <f t="shared" si="0"/>
        <v>0</v>
      </c>
      <c r="I33" s="146">
        <v>1</v>
      </c>
      <c r="J33" s="100">
        <v>0</v>
      </c>
      <c r="K33" s="148">
        <f t="shared" si="1"/>
        <v>0</v>
      </c>
      <c r="L33" s="146">
        <v>1</v>
      </c>
      <c r="M33" s="100">
        <v>0</v>
      </c>
      <c r="N33" s="148">
        <f t="shared" si="2"/>
        <v>0</v>
      </c>
      <c r="O33" s="146">
        <v>1</v>
      </c>
      <c r="P33" s="100">
        <v>0</v>
      </c>
      <c r="Q33" s="148">
        <f t="shared" si="3"/>
        <v>0</v>
      </c>
      <c r="R33" s="146">
        <v>1</v>
      </c>
      <c r="S33" s="100">
        <v>0</v>
      </c>
      <c r="T33" s="148">
        <f t="shared" si="4"/>
        <v>0</v>
      </c>
      <c r="U33" s="155"/>
      <c r="V33" s="153"/>
      <c r="W33" s="154"/>
    </row>
    <row r="34" spans="2:23" ht="12.75" customHeight="1" thickBot="1" x14ac:dyDescent="0.3">
      <c r="B34" s="149">
        <v>28</v>
      </c>
      <c r="C34" s="143" t="s">
        <v>9</v>
      </c>
      <c r="D34" s="144"/>
      <c r="E34" s="145" t="s">
        <v>108</v>
      </c>
      <c r="F34" s="146">
        <v>1</v>
      </c>
      <c r="G34" s="100">
        <v>0</v>
      </c>
      <c r="H34" s="147">
        <f t="shared" si="0"/>
        <v>0</v>
      </c>
      <c r="I34" s="146">
        <v>1</v>
      </c>
      <c r="J34" s="100">
        <v>0</v>
      </c>
      <c r="K34" s="148">
        <f t="shared" si="1"/>
        <v>0</v>
      </c>
      <c r="L34" s="146">
        <v>1</v>
      </c>
      <c r="M34" s="100">
        <v>0</v>
      </c>
      <c r="N34" s="148">
        <f t="shared" si="2"/>
        <v>0</v>
      </c>
      <c r="O34" s="146">
        <v>1</v>
      </c>
      <c r="P34" s="100">
        <v>0</v>
      </c>
      <c r="Q34" s="148">
        <f t="shared" si="3"/>
        <v>0</v>
      </c>
      <c r="R34" s="146">
        <v>1</v>
      </c>
      <c r="S34" s="100">
        <v>0</v>
      </c>
      <c r="T34" s="148">
        <f t="shared" si="4"/>
        <v>0</v>
      </c>
      <c r="U34" s="155"/>
    </row>
    <row r="35" spans="2:23" ht="12.75" customHeight="1" thickBot="1" x14ac:dyDescent="0.3">
      <c r="B35" s="142">
        <v>29</v>
      </c>
      <c r="C35" s="150" t="s">
        <v>10</v>
      </c>
      <c r="D35" s="151" t="s">
        <v>27</v>
      </c>
      <c r="E35" s="145" t="s">
        <v>109</v>
      </c>
      <c r="F35" s="146">
        <v>1</v>
      </c>
      <c r="G35" s="100">
        <v>0</v>
      </c>
      <c r="H35" s="147">
        <f t="shared" si="0"/>
        <v>0</v>
      </c>
      <c r="I35" s="146">
        <v>1</v>
      </c>
      <c r="J35" s="100">
        <v>0</v>
      </c>
      <c r="K35" s="148">
        <f t="shared" si="1"/>
        <v>0</v>
      </c>
      <c r="L35" s="146">
        <v>1</v>
      </c>
      <c r="M35" s="100">
        <v>0</v>
      </c>
      <c r="N35" s="148">
        <f t="shared" si="2"/>
        <v>0</v>
      </c>
      <c r="O35" s="146">
        <v>1</v>
      </c>
      <c r="P35" s="100">
        <v>0</v>
      </c>
      <c r="Q35" s="148">
        <f t="shared" si="3"/>
        <v>0</v>
      </c>
      <c r="R35" s="146">
        <v>1</v>
      </c>
      <c r="S35" s="100">
        <v>0</v>
      </c>
      <c r="T35" s="148">
        <f t="shared" si="4"/>
        <v>0</v>
      </c>
      <c r="U35" s="152"/>
    </row>
    <row r="36" spans="2:23" ht="12.75" customHeight="1" thickBot="1" x14ac:dyDescent="0.3">
      <c r="B36" s="142">
        <v>30</v>
      </c>
      <c r="C36" s="150" t="s">
        <v>10</v>
      </c>
      <c r="D36" s="151" t="s">
        <v>29</v>
      </c>
      <c r="E36" s="145" t="s">
        <v>110</v>
      </c>
      <c r="F36" s="146">
        <v>1</v>
      </c>
      <c r="G36" s="100">
        <v>0</v>
      </c>
      <c r="H36" s="147">
        <f t="shared" si="0"/>
        <v>0</v>
      </c>
      <c r="I36" s="146">
        <v>1</v>
      </c>
      <c r="J36" s="100">
        <v>0</v>
      </c>
      <c r="K36" s="148">
        <f t="shared" si="1"/>
        <v>0</v>
      </c>
      <c r="L36" s="146">
        <v>1</v>
      </c>
      <c r="M36" s="100">
        <v>0</v>
      </c>
      <c r="N36" s="148">
        <f t="shared" si="2"/>
        <v>0</v>
      </c>
      <c r="O36" s="146">
        <v>1</v>
      </c>
      <c r="P36" s="100">
        <v>0</v>
      </c>
      <c r="Q36" s="148">
        <f t="shared" si="3"/>
        <v>0</v>
      </c>
      <c r="R36" s="146">
        <v>1</v>
      </c>
      <c r="S36" s="100">
        <v>0</v>
      </c>
      <c r="T36" s="148">
        <f t="shared" si="4"/>
        <v>0</v>
      </c>
      <c r="U36" s="152"/>
    </row>
    <row r="37" spans="2:23" ht="12.75" customHeight="1" thickBot="1" x14ac:dyDescent="0.3">
      <c r="B37" s="149">
        <v>31</v>
      </c>
      <c r="C37" s="150" t="s">
        <v>10</v>
      </c>
      <c r="D37" s="151" t="s">
        <v>31</v>
      </c>
      <c r="E37" s="145" t="s">
        <v>111</v>
      </c>
      <c r="F37" s="146">
        <v>1</v>
      </c>
      <c r="G37" s="100">
        <v>0</v>
      </c>
      <c r="H37" s="147">
        <f t="shared" si="0"/>
        <v>0</v>
      </c>
      <c r="I37" s="146">
        <v>1</v>
      </c>
      <c r="J37" s="100">
        <v>0</v>
      </c>
      <c r="K37" s="148">
        <f t="shared" si="1"/>
        <v>0</v>
      </c>
      <c r="L37" s="146">
        <v>1</v>
      </c>
      <c r="M37" s="100">
        <v>0</v>
      </c>
      <c r="N37" s="148">
        <f t="shared" si="2"/>
        <v>0</v>
      </c>
      <c r="O37" s="146">
        <v>1</v>
      </c>
      <c r="P37" s="100">
        <v>0</v>
      </c>
      <c r="Q37" s="148">
        <f t="shared" si="3"/>
        <v>0</v>
      </c>
      <c r="R37" s="146">
        <v>1</v>
      </c>
      <c r="S37" s="100">
        <v>0</v>
      </c>
      <c r="T37" s="148">
        <f t="shared" si="4"/>
        <v>0</v>
      </c>
      <c r="U37" s="152"/>
    </row>
    <row r="38" spans="2:23" ht="12.75" customHeight="1" thickBot="1" x14ac:dyDescent="0.3">
      <c r="B38" s="142">
        <v>32</v>
      </c>
      <c r="C38" s="150" t="s">
        <v>10</v>
      </c>
      <c r="D38" s="151" t="s">
        <v>28</v>
      </c>
      <c r="E38" s="145" t="s">
        <v>112</v>
      </c>
      <c r="F38" s="146">
        <v>1</v>
      </c>
      <c r="G38" s="100">
        <v>0</v>
      </c>
      <c r="H38" s="147">
        <f t="shared" si="0"/>
        <v>0</v>
      </c>
      <c r="I38" s="146">
        <v>1</v>
      </c>
      <c r="J38" s="100">
        <v>0</v>
      </c>
      <c r="K38" s="148">
        <f t="shared" si="1"/>
        <v>0</v>
      </c>
      <c r="L38" s="146">
        <v>1</v>
      </c>
      <c r="M38" s="100">
        <v>0</v>
      </c>
      <c r="N38" s="148">
        <f t="shared" si="2"/>
        <v>0</v>
      </c>
      <c r="O38" s="146">
        <v>1</v>
      </c>
      <c r="P38" s="100">
        <v>0</v>
      </c>
      <c r="Q38" s="148">
        <f t="shared" si="3"/>
        <v>0</v>
      </c>
      <c r="R38" s="146">
        <v>1</v>
      </c>
      <c r="S38" s="100">
        <v>0</v>
      </c>
      <c r="T38" s="148">
        <f t="shared" si="4"/>
        <v>0</v>
      </c>
      <c r="U38" s="152"/>
    </row>
    <row r="39" spans="2:23" ht="12.75" customHeight="1" thickBot="1" x14ac:dyDescent="0.3">
      <c r="B39" s="142">
        <v>33</v>
      </c>
      <c r="C39" s="150" t="s">
        <v>11</v>
      </c>
      <c r="D39" s="151" t="s">
        <v>27</v>
      </c>
      <c r="E39" s="145" t="s">
        <v>109</v>
      </c>
      <c r="F39" s="146">
        <v>1</v>
      </c>
      <c r="G39" s="100">
        <v>0</v>
      </c>
      <c r="H39" s="147">
        <f t="shared" si="0"/>
        <v>0</v>
      </c>
      <c r="I39" s="146">
        <v>1</v>
      </c>
      <c r="J39" s="100">
        <v>0</v>
      </c>
      <c r="K39" s="148">
        <f t="shared" si="1"/>
        <v>0</v>
      </c>
      <c r="L39" s="146">
        <v>1</v>
      </c>
      <c r="M39" s="100">
        <v>0</v>
      </c>
      <c r="N39" s="148">
        <f t="shared" si="2"/>
        <v>0</v>
      </c>
      <c r="O39" s="146">
        <v>1</v>
      </c>
      <c r="P39" s="100">
        <v>0</v>
      </c>
      <c r="Q39" s="148">
        <f t="shared" si="3"/>
        <v>0</v>
      </c>
      <c r="R39" s="146">
        <v>1</v>
      </c>
      <c r="S39" s="100">
        <v>0</v>
      </c>
      <c r="T39" s="148">
        <f t="shared" si="4"/>
        <v>0</v>
      </c>
      <c r="U39" s="152"/>
    </row>
    <row r="40" spans="2:23" ht="12.75" customHeight="1" thickBot="1" x14ac:dyDescent="0.3">
      <c r="B40" s="149">
        <v>34</v>
      </c>
      <c r="C40" s="150" t="s">
        <v>11</v>
      </c>
      <c r="D40" s="151" t="s">
        <v>29</v>
      </c>
      <c r="E40" s="145" t="s">
        <v>110</v>
      </c>
      <c r="F40" s="146">
        <v>1</v>
      </c>
      <c r="G40" s="100">
        <v>0</v>
      </c>
      <c r="H40" s="147">
        <f t="shared" si="0"/>
        <v>0</v>
      </c>
      <c r="I40" s="146">
        <v>1</v>
      </c>
      <c r="J40" s="100">
        <v>0</v>
      </c>
      <c r="K40" s="148">
        <f t="shared" si="1"/>
        <v>0</v>
      </c>
      <c r="L40" s="146">
        <v>1</v>
      </c>
      <c r="M40" s="100">
        <v>0</v>
      </c>
      <c r="N40" s="148">
        <f t="shared" si="2"/>
        <v>0</v>
      </c>
      <c r="O40" s="146">
        <v>1</v>
      </c>
      <c r="P40" s="100">
        <v>0</v>
      </c>
      <c r="Q40" s="148">
        <f t="shared" si="3"/>
        <v>0</v>
      </c>
      <c r="R40" s="146">
        <v>1</v>
      </c>
      <c r="S40" s="100">
        <v>0</v>
      </c>
      <c r="T40" s="148">
        <f t="shared" si="4"/>
        <v>0</v>
      </c>
      <c r="U40" s="152"/>
    </row>
    <row r="41" spans="2:23" ht="12.75" customHeight="1" thickBot="1" x14ac:dyDescent="0.3">
      <c r="B41" s="142">
        <v>35</v>
      </c>
      <c r="C41" s="150" t="s">
        <v>11</v>
      </c>
      <c r="D41" s="151" t="s">
        <v>31</v>
      </c>
      <c r="E41" s="145" t="s">
        <v>111</v>
      </c>
      <c r="F41" s="146">
        <v>1</v>
      </c>
      <c r="G41" s="100">
        <v>0</v>
      </c>
      <c r="H41" s="147">
        <f t="shared" si="0"/>
        <v>0</v>
      </c>
      <c r="I41" s="146">
        <v>1</v>
      </c>
      <c r="J41" s="100">
        <v>0</v>
      </c>
      <c r="K41" s="148">
        <f t="shared" si="1"/>
        <v>0</v>
      </c>
      <c r="L41" s="146">
        <v>1</v>
      </c>
      <c r="M41" s="100">
        <v>0</v>
      </c>
      <c r="N41" s="148">
        <f t="shared" si="2"/>
        <v>0</v>
      </c>
      <c r="O41" s="146">
        <v>1</v>
      </c>
      <c r="P41" s="100">
        <v>0</v>
      </c>
      <c r="Q41" s="148">
        <f t="shared" si="3"/>
        <v>0</v>
      </c>
      <c r="R41" s="146">
        <v>1</v>
      </c>
      <c r="S41" s="100">
        <v>0</v>
      </c>
      <c r="T41" s="148">
        <f t="shared" si="4"/>
        <v>0</v>
      </c>
      <c r="U41" s="152"/>
    </row>
    <row r="42" spans="2:23" ht="12.75" customHeight="1" thickBot="1" x14ac:dyDescent="0.3">
      <c r="B42" s="142">
        <v>36</v>
      </c>
      <c r="C42" s="150" t="s">
        <v>11</v>
      </c>
      <c r="D42" s="151" t="s">
        <v>28</v>
      </c>
      <c r="E42" s="145" t="s">
        <v>112</v>
      </c>
      <c r="F42" s="146">
        <v>1</v>
      </c>
      <c r="G42" s="100">
        <v>0</v>
      </c>
      <c r="H42" s="147">
        <f t="shared" si="0"/>
        <v>0</v>
      </c>
      <c r="I42" s="146">
        <v>1</v>
      </c>
      <c r="J42" s="100">
        <v>0</v>
      </c>
      <c r="K42" s="148">
        <f t="shared" si="1"/>
        <v>0</v>
      </c>
      <c r="L42" s="146">
        <v>1</v>
      </c>
      <c r="M42" s="100">
        <v>0</v>
      </c>
      <c r="N42" s="148">
        <f t="shared" si="2"/>
        <v>0</v>
      </c>
      <c r="O42" s="146">
        <v>1</v>
      </c>
      <c r="P42" s="100">
        <v>0</v>
      </c>
      <c r="Q42" s="148">
        <f t="shared" si="3"/>
        <v>0</v>
      </c>
      <c r="R42" s="146">
        <v>1</v>
      </c>
      <c r="S42" s="100">
        <v>0</v>
      </c>
      <c r="T42" s="148">
        <f t="shared" si="4"/>
        <v>0</v>
      </c>
      <c r="U42" s="152"/>
    </row>
    <row r="43" spans="2:23" ht="12.75" customHeight="1" thickBot="1" x14ac:dyDescent="0.3">
      <c r="B43" s="149">
        <v>37</v>
      </c>
      <c r="C43" s="143" t="s">
        <v>12</v>
      </c>
      <c r="D43" s="144"/>
      <c r="E43" s="145" t="s">
        <v>113</v>
      </c>
      <c r="F43" s="146">
        <v>2</v>
      </c>
      <c r="G43" s="100">
        <v>0</v>
      </c>
      <c r="H43" s="147">
        <f t="shared" si="0"/>
        <v>0</v>
      </c>
      <c r="I43" s="146">
        <v>1</v>
      </c>
      <c r="J43" s="100">
        <v>0</v>
      </c>
      <c r="K43" s="148">
        <f t="shared" si="1"/>
        <v>0</v>
      </c>
      <c r="L43" s="146">
        <v>1</v>
      </c>
      <c r="M43" s="100">
        <v>0</v>
      </c>
      <c r="N43" s="148">
        <f t="shared" si="2"/>
        <v>0</v>
      </c>
      <c r="O43" s="146">
        <v>1</v>
      </c>
      <c r="P43" s="100">
        <v>0</v>
      </c>
      <c r="Q43" s="148">
        <f t="shared" si="3"/>
        <v>0</v>
      </c>
      <c r="R43" s="146">
        <v>1</v>
      </c>
      <c r="S43" s="100">
        <v>0</v>
      </c>
      <c r="T43" s="148">
        <f t="shared" si="4"/>
        <v>0</v>
      </c>
      <c r="U43" s="152"/>
    </row>
    <row r="44" spans="2:23" ht="12.75" customHeight="1" thickBot="1" x14ac:dyDescent="0.3">
      <c r="B44" s="142">
        <v>38</v>
      </c>
      <c r="C44" s="143" t="s">
        <v>13</v>
      </c>
      <c r="D44" s="144"/>
      <c r="E44" s="145" t="s">
        <v>113</v>
      </c>
      <c r="F44" s="146">
        <v>1</v>
      </c>
      <c r="G44" s="100">
        <v>0</v>
      </c>
      <c r="H44" s="147">
        <f>F44*G44</f>
        <v>0</v>
      </c>
      <c r="I44" s="146">
        <v>1</v>
      </c>
      <c r="J44" s="100">
        <v>0</v>
      </c>
      <c r="K44" s="148">
        <f t="shared" si="1"/>
        <v>0</v>
      </c>
      <c r="L44" s="146">
        <v>1</v>
      </c>
      <c r="M44" s="100">
        <v>0</v>
      </c>
      <c r="N44" s="148">
        <f t="shared" si="2"/>
        <v>0</v>
      </c>
      <c r="O44" s="146">
        <v>1</v>
      </c>
      <c r="P44" s="100">
        <v>0</v>
      </c>
      <c r="Q44" s="148">
        <f t="shared" si="3"/>
        <v>0</v>
      </c>
      <c r="R44" s="146">
        <v>1</v>
      </c>
      <c r="S44" s="100">
        <v>0</v>
      </c>
      <c r="T44" s="148">
        <f t="shared" si="4"/>
        <v>0</v>
      </c>
      <c r="U44" s="152"/>
    </row>
    <row r="45" spans="2:23" ht="18" customHeight="1" thickBot="1" x14ac:dyDescent="0.3">
      <c r="B45" s="158" t="s">
        <v>33</v>
      </c>
      <c r="C45" s="159"/>
      <c r="D45" s="159"/>
      <c r="E45" s="160"/>
      <c r="F45" s="161">
        <f>SUM(F7:F44)</f>
        <v>44</v>
      </c>
      <c r="G45" s="162"/>
      <c r="H45" s="163">
        <f>SUM(H7:H44)</f>
        <v>0</v>
      </c>
      <c r="I45" s="161">
        <f>SUM(I7:I44)</f>
        <v>42</v>
      </c>
      <c r="J45" s="164"/>
      <c r="K45" s="165">
        <f>SUM(K7:K44)</f>
        <v>0</v>
      </c>
      <c r="L45" s="161">
        <f>SUM(L7:L44)</f>
        <v>45</v>
      </c>
      <c r="M45" s="164"/>
      <c r="N45" s="165">
        <f>SUM(N7:N44)</f>
        <v>0</v>
      </c>
      <c r="O45" s="161">
        <f>SUM(O7:O44)</f>
        <v>49</v>
      </c>
      <c r="P45" s="164"/>
      <c r="Q45" s="165">
        <f>SUM(Q7:Q44)</f>
        <v>0</v>
      </c>
      <c r="R45" s="161">
        <f>SUM(R7:R44)</f>
        <v>40</v>
      </c>
      <c r="S45" s="164"/>
      <c r="T45" s="165">
        <f>SUM(T7:T44)</f>
        <v>0</v>
      </c>
      <c r="U45" s="152"/>
    </row>
    <row r="46" spans="2:23" ht="26.25" customHeight="1" thickBot="1" x14ac:dyDescent="0.35">
      <c r="B46" s="166"/>
      <c r="C46" s="167"/>
      <c r="D46" s="167"/>
      <c r="E46" s="167"/>
      <c r="F46" s="167"/>
      <c r="G46" s="167"/>
      <c r="H46" s="167"/>
      <c r="I46" s="168" t="s">
        <v>126</v>
      </c>
      <c r="J46" s="169"/>
      <c r="K46" s="169"/>
      <c r="L46" s="169"/>
      <c r="M46" s="169"/>
      <c r="N46" s="169"/>
      <c r="O46" s="169"/>
      <c r="P46" s="169"/>
      <c r="Q46" s="169"/>
      <c r="R46" s="170"/>
      <c r="S46" s="171">
        <f>H45+K45+N45+Q45+T45</f>
        <v>0</v>
      </c>
      <c r="T46" s="172"/>
      <c r="U46" s="152"/>
    </row>
    <row r="47" spans="2:23" ht="8.25" customHeight="1" thickBot="1" x14ac:dyDescent="0.3">
      <c r="B47" s="173"/>
      <c r="C47" s="174"/>
      <c r="D47" s="174"/>
      <c r="E47" s="174"/>
      <c r="F47" s="174"/>
      <c r="G47" s="174"/>
      <c r="H47" s="174"/>
      <c r="I47" s="174"/>
      <c r="J47" s="174"/>
      <c r="K47" s="174"/>
      <c r="L47" s="174"/>
      <c r="M47" s="174"/>
      <c r="N47" s="174"/>
      <c r="O47" s="174"/>
      <c r="P47" s="174"/>
      <c r="Q47" s="174"/>
      <c r="R47" s="174"/>
      <c r="S47" s="174"/>
      <c r="T47" s="175"/>
    </row>
    <row r="48" spans="2:23" x14ac:dyDescent="0.25">
      <c r="R48" s="176" t="s">
        <v>127</v>
      </c>
      <c r="S48" s="177"/>
      <c r="T48" s="177"/>
      <c r="U48" s="141"/>
    </row>
  </sheetData>
  <sheetProtection algorithmName="SHA-512" hashValue="sPdIlwhCZ4LbORzB8lUmVgGTW2I9cDB7BsXHJSBTjHwiIbbSRrBw0eby2B7yyCYRmWWZqB5nEg79mrTvJtN5ew==" saltValue="tnQLFVVMmyo8ortjNfzlNw==" spinCount="100000" sheet="1" objects="1" scenarios="1"/>
  <mergeCells count="11">
    <mergeCell ref="R48:T48"/>
    <mergeCell ref="B46:H46"/>
    <mergeCell ref="I46:Q46"/>
    <mergeCell ref="S46:T46"/>
    <mergeCell ref="B45:D45"/>
    <mergeCell ref="B2:T3"/>
    <mergeCell ref="F5:H5"/>
    <mergeCell ref="I5:K5"/>
    <mergeCell ref="L5:N5"/>
    <mergeCell ref="O5:Q5"/>
    <mergeCell ref="R5:T5"/>
  </mergeCells>
  <pageMargins left="0.25" right="0.25" top="0.75" bottom="0.75" header="0.3" footer="0.3"/>
  <pageSetup paperSize="17"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4"/>
  <sheetViews>
    <sheetView topLeftCell="A26" zoomScaleNormal="100" workbookViewId="0"/>
  </sheetViews>
  <sheetFormatPr defaultRowHeight="12.75" x14ac:dyDescent="0.2"/>
  <cols>
    <col min="1" max="1" width="9.33203125" style="5"/>
    <col min="2" max="2" width="2.5" style="5" customWidth="1"/>
    <col min="3" max="3" width="16.6640625" style="28" customWidth="1"/>
    <col min="4" max="4" width="15.1640625" style="5" customWidth="1"/>
    <col min="5" max="5" width="22.5" style="27" customWidth="1"/>
    <col min="6" max="6" width="27.5" style="27" customWidth="1"/>
    <col min="7" max="7" width="70" style="25" customWidth="1"/>
    <col min="8" max="8" width="12.5" style="28" customWidth="1"/>
    <col min="9" max="9" width="7.33203125" style="28" customWidth="1"/>
    <col min="10" max="10" width="23.6640625" style="27" customWidth="1"/>
    <col min="11" max="16384" width="9.33203125" style="5"/>
  </cols>
  <sheetData>
    <row r="1" spans="2:10" ht="15" customHeight="1" x14ac:dyDescent="0.2">
      <c r="B1" s="29"/>
      <c r="C1" s="4"/>
      <c r="D1" s="29"/>
      <c r="E1" s="1"/>
      <c r="F1" s="2"/>
      <c r="G1" s="3"/>
      <c r="H1" s="4"/>
      <c r="I1" s="4"/>
      <c r="J1" s="30">
        <v>43080</v>
      </c>
    </row>
    <row r="2" spans="2:10" ht="26.25" customHeight="1" x14ac:dyDescent="0.2">
      <c r="B2" s="105" t="s">
        <v>88</v>
      </c>
      <c r="C2" s="106"/>
      <c r="D2" s="106"/>
      <c r="E2" s="106"/>
      <c r="F2" s="106"/>
      <c r="G2" s="106"/>
      <c r="H2" s="106"/>
      <c r="I2" s="106"/>
      <c r="J2" s="107"/>
    </row>
    <row r="3" spans="2:10" ht="16.5" customHeight="1" x14ac:dyDescent="0.2">
      <c r="B3" s="101" t="s">
        <v>72</v>
      </c>
      <c r="C3" s="102"/>
      <c r="D3" s="102"/>
      <c r="E3" s="102"/>
      <c r="F3" s="102"/>
      <c r="G3" s="102"/>
      <c r="H3" s="102"/>
      <c r="I3" s="102"/>
      <c r="J3" s="103"/>
    </row>
    <row r="4" spans="2:10" s="6" customFormat="1" ht="15" customHeight="1" x14ac:dyDescent="0.25">
      <c r="B4" s="72"/>
      <c r="C4" s="96" t="s">
        <v>124</v>
      </c>
      <c r="D4" s="72" t="s">
        <v>66</v>
      </c>
      <c r="E4" s="72" t="s">
        <v>14</v>
      </c>
      <c r="F4" s="97" t="s">
        <v>2</v>
      </c>
      <c r="G4" s="97" t="s">
        <v>34</v>
      </c>
      <c r="H4" s="96" t="s">
        <v>0</v>
      </c>
      <c r="I4" s="96" t="s">
        <v>3</v>
      </c>
      <c r="J4" s="73" t="s">
        <v>87</v>
      </c>
    </row>
    <row r="5" spans="2:10" s="7" customFormat="1" ht="15" customHeight="1" x14ac:dyDescent="0.2">
      <c r="B5" s="32"/>
      <c r="C5" s="74">
        <v>43193</v>
      </c>
      <c r="D5" s="76">
        <v>36</v>
      </c>
      <c r="E5" s="77" t="s">
        <v>37</v>
      </c>
      <c r="F5" s="78" t="s">
        <v>47</v>
      </c>
      <c r="G5" s="79" t="s">
        <v>54</v>
      </c>
      <c r="H5" s="80">
        <v>1</v>
      </c>
      <c r="I5" s="81" t="s">
        <v>35</v>
      </c>
      <c r="J5" s="37">
        <f>'Turnout Pricing Sheet'!G42*'Turnout Schedule-Forecast'!H5</f>
        <v>0</v>
      </c>
    </row>
    <row r="6" spans="2:10" s="7" customFormat="1" ht="15" customHeight="1" x14ac:dyDescent="0.2">
      <c r="B6" s="32"/>
      <c r="C6" s="75">
        <v>43214</v>
      </c>
      <c r="D6" s="82">
        <v>9</v>
      </c>
      <c r="E6" s="83" t="s">
        <v>38</v>
      </c>
      <c r="F6" s="70" t="s">
        <v>48</v>
      </c>
      <c r="G6" s="84" t="s">
        <v>55</v>
      </c>
      <c r="H6" s="85">
        <v>1</v>
      </c>
      <c r="I6" s="86" t="s">
        <v>36</v>
      </c>
      <c r="J6" s="37">
        <f>'Turnout Pricing Sheet'!G15*'Turnout Schedule-Forecast'!H6</f>
        <v>0</v>
      </c>
    </row>
    <row r="7" spans="2:10" s="7" customFormat="1" ht="15" customHeight="1" x14ac:dyDescent="0.2">
      <c r="B7" s="32"/>
      <c r="C7" s="74">
        <v>43291</v>
      </c>
      <c r="D7" s="82">
        <v>2</v>
      </c>
      <c r="E7" s="83" t="s">
        <v>49</v>
      </c>
      <c r="F7" s="70" t="s">
        <v>48</v>
      </c>
      <c r="G7" s="79" t="s">
        <v>67</v>
      </c>
      <c r="H7" s="85">
        <v>2</v>
      </c>
      <c r="I7" s="86" t="s">
        <v>35</v>
      </c>
      <c r="J7" s="37">
        <f>'Turnout Pricing Sheet'!G8*H7</f>
        <v>0</v>
      </c>
    </row>
    <row r="8" spans="2:10" s="7" customFormat="1" ht="15" customHeight="1" x14ac:dyDescent="0.2">
      <c r="B8" s="32"/>
      <c r="C8" s="74">
        <v>43299</v>
      </c>
      <c r="D8" s="82">
        <v>2</v>
      </c>
      <c r="E8" s="83" t="s">
        <v>82</v>
      </c>
      <c r="F8" s="70" t="s">
        <v>48</v>
      </c>
      <c r="G8" s="79" t="s">
        <v>67</v>
      </c>
      <c r="H8" s="85">
        <v>2</v>
      </c>
      <c r="I8" s="86" t="s">
        <v>35</v>
      </c>
      <c r="J8" s="37">
        <f>'Turnout Pricing Sheet'!G8*H8</f>
        <v>0</v>
      </c>
    </row>
    <row r="9" spans="2:10" s="7" customFormat="1" ht="15" customHeight="1" x14ac:dyDescent="0.2">
      <c r="B9" s="32"/>
      <c r="C9" s="74">
        <v>43396</v>
      </c>
      <c r="D9" s="82">
        <v>6</v>
      </c>
      <c r="E9" s="83" t="s">
        <v>40</v>
      </c>
      <c r="F9" s="70" t="s">
        <v>48</v>
      </c>
      <c r="G9" s="87" t="s">
        <v>57</v>
      </c>
      <c r="H9" s="85">
        <v>2</v>
      </c>
      <c r="I9" s="86" t="s">
        <v>35</v>
      </c>
      <c r="J9" s="37">
        <f>'Turnout Pricing Sheet'!G12*'Turnout Schedule-Forecast'!H9</f>
        <v>0</v>
      </c>
    </row>
    <row r="10" spans="2:10" s="7" customFormat="1" ht="15" customHeight="1" x14ac:dyDescent="0.2">
      <c r="B10" s="32"/>
      <c r="C10" s="74">
        <v>43410</v>
      </c>
      <c r="D10" s="82" t="s">
        <v>70</v>
      </c>
      <c r="E10" s="83" t="s">
        <v>41</v>
      </c>
      <c r="F10" s="70" t="s">
        <v>48</v>
      </c>
      <c r="G10" s="87" t="s">
        <v>58</v>
      </c>
      <c r="H10" s="85">
        <v>2</v>
      </c>
      <c r="I10" s="86" t="s">
        <v>35</v>
      </c>
      <c r="J10" s="37">
        <f>'Turnout Pricing Sheet'!G11*'Turnout Schedule-Forecast'!H10</f>
        <v>0</v>
      </c>
    </row>
    <row r="11" spans="2:10" s="7" customFormat="1" ht="15" customHeight="1" x14ac:dyDescent="0.2">
      <c r="B11" s="32"/>
      <c r="C11" s="74">
        <v>43424</v>
      </c>
      <c r="D11" s="82">
        <v>37</v>
      </c>
      <c r="E11" s="83" t="s">
        <v>39</v>
      </c>
      <c r="F11" s="78" t="s">
        <v>47</v>
      </c>
      <c r="G11" s="87" t="s">
        <v>56</v>
      </c>
      <c r="H11" s="85">
        <v>2</v>
      </c>
      <c r="I11" s="86" t="s">
        <v>35</v>
      </c>
      <c r="J11" s="37">
        <f>'Turnout Pricing Sheet'!G43*'Turnout Schedule-Forecast'!H11</f>
        <v>0</v>
      </c>
    </row>
    <row r="12" spans="2:10" s="7" customFormat="1" ht="15" customHeight="1" x14ac:dyDescent="0.2">
      <c r="B12" s="39"/>
      <c r="C12" s="92"/>
      <c r="D12" s="93"/>
      <c r="E12" s="108" t="s">
        <v>118</v>
      </c>
      <c r="F12" s="109"/>
      <c r="G12" s="109"/>
      <c r="H12" s="94">
        <f>SUM(H5:H11)</f>
        <v>12</v>
      </c>
      <c r="I12" s="95" t="s">
        <v>35</v>
      </c>
      <c r="J12" s="43">
        <f>SUM(J5:J11)</f>
        <v>0</v>
      </c>
    </row>
    <row r="13" spans="2:10" s="7" customFormat="1" ht="7.5" customHeight="1" x14ac:dyDescent="0.25">
      <c r="B13" s="44"/>
      <c r="C13" s="47"/>
      <c r="D13" s="65"/>
      <c r="E13" s="45"/>
      <c r="F13" s="45"/>
      <c r="G13" s="45"/>
      <c r="H13" s="46"/>
      <c r="I13" s="47"/>
      <c r="J13" s="48"/>
    </row>
    <row r="14" spans="2:10" ht="16.5" customHeight="1" x14ac:dyDescent="0.2">
      <c r="B14" s="101" t="s">
        <v>73</v>
      </c>
      <c r="C14" s="102"/>
      <c r="D14" s="102"/>
      <c r="E14" s="102"/>
      <c r="F14" s="102"/>
      <c r="G14" s="102"/>
      <c r="H14" s="102"/>
      <c r="I14" s="102"/>
      <c r="J14" s="103"/>
    </row>
    <row r="15" spans="2:10" s="6" customFormat="1" ht="15" customHeight="1" x14ac:dyDescent="0.25">
      <c r="B15" s="72"/>
      <c r="C15" s="96" t="s">
        <v>124</v>
      </c>
      <c r="D15" s="72" t="s">
        <v>66</v>
      </c>
      <c r="E15" s="72" t="s">
        <v>14</v>
      </c>
      <c r="F15" s="97" t="s">
        <v>2</v>
      </c>
      <c r="G15" s="97" t="s">
        <v>34</v>
      </c>
      <c r="H15" s="96" t="s">
        <v>0</v>
      </c>
      <c r="I15" s="96" t="s">
        <v>3</v>
      </c>
      <c r="J15" s="99" t="s">
        <v>87</v>
      </c>
    </row>
    <row r="16" spans="2:10" s="7" customFormat="1" ht="15" customHeight="1" x14ac:dyDescent="0.2">
      <c r="B16" s="32"/>
      <c r="C16" s="75">
        <v>43501</v>
      </c>
      <c r="D16" s="82">
        <v>3</v>
      </c>
      <c r="E16" s="83" t="s">
        <v>43</v>
      </c>
      <c r="F16" s="70" t="s">
        <v>48</v>
      </c>
      <c r="G16" s="87" t="s">
        <v>114</v>
      </c>
      <c r="H16" s="85">
        <v>1</v>
      </c>
      <c r="I16" s="86" t="s">
        <v>35</v>
      </c>
      <c r="J16" s="37">
        <f>'Turnout Pricing Sheet'!J9*'Turnout Schedule-Forecast'!H16</f>
        <v>0</v>
      </c>
    </row>
    <row r="17" spans="2:10" s="7" customFormat="1" ht="15" customHeight="1" x14ac:dyDescent="0.2">
      <c r="B17" s="32"/>
      <c r="C17" s="75">
        <v>43564</v>
      </c>
      <c r="D17" s="82" t="s">
        <v>70</v>
      </c>
      <c r="E17" s="88" t="s">
        <v>42</v>
      </c>
      <c r="F17" s="70" t="s">
        <v>48</v>
      </c>
      <c r="G17" s="89" t="s">
        <v>59</v>
      </c>
      <c r="H17" s="90">
        <v>2</v>
      </c>
      <c r="I17" s="91" t="s">
        <v>35</v>
      </c>
      <c r="J17" s="37">
        <f>'Turnout Pricing Sheet'!J11*'Turnout Schedule-Forecast'!H17</f>
        <v>0</v>
      </c>
    </row>
    <row r="18" spans="2:10" s="7" customFormat="1" ht="15" customHeight="1" x14ac:dyDescent="0.2">
      <c r="B18" s="32"/>
      <c r="C18" s="75">
        <v>43655</v>
      </c>
      <c r="D18" s="82" t="s">
        <v>70</v>
      </c>
      <c r="E18" s="83" t="s">
        <v>81</v>
      </c>
      <c r="F18" s="70" t="s">
        <v>48</v>
      </c>
      <c r="G18" s="87" t="s">
        <v>57</v>
      </c>
      <c r="H18" s="85">
        <v>2</v>
      </c>
      <c r="I18" s="98" t="s">
        <v>35</v>
      </c>
      <c r="J18" s="37">
        <f>'Turnout Pricing Sheet'!J12*'Turnout Schedule-Forecast'!H18</f>
        <v>0</v>
      </c>
    </row>
    <row r="19" spans="2:10" s="7" customFormat="1" ht="15" customHeight="1" x14ac:dyDescent="0.2">
      <c r="B19" s="32"/>
      <c r="C19" s="75">
        <v>43781</v>
      </c>
      <c r="D19" s="82" t="s">
        <v>123</v>
      </c>
      <c r="E19" s="77" t="s">
        <v>61</v>
      </c>
      <c r="F19" s="78" t="s">
        <v>47</v>
      </c>
      <c r="G19" s="87" t="s">
        <v>63</v>
      </c>
      <c r="H19" s="80">
        <v>2</v>
      </c>
      <c r="I19" s="81" t="s">
        <v>35</v>
      </c>
      <c r="J19" s="37">
        <f>'Turnout Pricing Sheet'!J19*'Turnout Schedule-Forecast'!H19</f>
        <v>0</v>
      </c>
    </row>
    <row r="20" spans="2:10" s="7" customFormat="1" ht="15" customHeight="1" x14ac:dyDescent="0.2">
      <c r="B20" s="32"/>
      <c r="C20" s="74">
        <v>43788</v>
      </c>
      <c r="D20" s="82" t="s">
        <v>123</v>
      </c>
      <c r="E20" s="83" t="s">
        <v>62</v>
      </c>
      <c r="F20" s="78" t="s">
        <v>47</v>
      </c>
      <c r="G20" s="87" t="s">
        <v>64</v>
      </c>
      <c r="H20" s="85">
        <v>2</v>
      </c>
      <c r="I20" s="86" t="s">
        <v>35</v>
      </c>
      <c r="J20" s="37">
        <f>'Turnout Pricing Sheet'!J19*'Turnout Schedule-Forecast'!H20</f>
        <v>0</v>
      </c>
    </row>
    <row r="21" spans="2:10" s="7" customFormat="1" ht="15" customHeight="1" x14ac:dyDescent="0.2">
      <c r="B21" s="39"/>
      <c r="C21" s="92"/>
      <c r="D21" s="93"/>
      <c r="E21" s="108" t="s">
        <v>117</v>
      </c>
      <c r="F21" s="109"/>
      <c r="G21" s="109"/>
      <c r="H21" s="94">
        <f>SUM(H16:H20)</f>
        <v>9</v>
      </c>
      <c r="I21" s="95" t="s">
        <v>35</v>
      </c>
      <c r="J21" s="43">
        <f>SUM(J16:J20)</f>
        <v>0</v>
      </c>
    </row>
    <row r="22" spans="2:10" s="7" customFormat="1" ht="7.5" customHeight="1" x14ac:dyDescent="0.2">
      <c r="B22" s="49"/>
      <c r="C22" s="52"/>
      <c r="D22" s="66"/>
      <c r="E22" s="50"/>
      <c r="F22" s="50"/>
      <c r="G22" s="50"/>
      <c r="H22" s="51"/>
      <c r="I22" s="52"/>
      <c r="J22" s="53"/>
    </row>
    <row r="23" spans="2:10" ht="16.5" customHeight="1" x14ac:dyDescent="0.2">
      <c r="B23" s="101" t="s">
        <v>74</v>
      </c>
      <c r="C23" s="102"/>
      <c r="D23" s="102"/>
      <c r="E23" s="102"/>
      <c r="F23" s="102"/>
      <c r="G23" s="102"/>
      <c r="H23" s="102"/>
      <c r="I23" s="102"/>
      <c r="J23" s="103"/>
    </row>
    <row r="24" spans="2:10" s="6" customFormat="1" ht="15" customHeight="1" x14ac:dyDescent="0.25">
      <c r="B24" s="31"/>
      <c r="C24" s="96" t="s">
        <v>124</v>
      </c>
      <c r="D24" s="72" t="s">
        <v>66</v>
      </c>
      <c r="E24" s="72" t="s">
        <v>14</v>
      </c>
      <c r="F24" s="97" t="s">
        <v>2</v>
      </c>
      <c r="G24" s="97" t="s">
        <v>34</v>
      </c>
      <c r="H24" s="96" t="s">
        <v>0</v>
      </c>
      <c r="I24" s="96" t="s">
        <v>3</v>
      </c>
      <c r="J24" s="99" t="s">
        <v>87</v>
      </c>
    </row>
    <row r="25" spans="2:10" s="7" customFormat="1" ht="15" customHeight="1" x14ac:dyDescent="0.2">
      <c r="B25" s="32"/>
      <c r="C25" s="75">
        <v>43886</v>
      </c>
      <c r="D25" s="82" t="s">
        <v>71</v>
      </c>
      <c r="E25" s="83" t="s">
        <v>84</v>
      </c>
      <c r="F25" s="70" t="s">
        <v>48</v>
      </c>
      <c r="G25" s="79" t="s">
        <v>86</v>
      </c>
      <c r="H25" s="85">
        <v>3</v>
      </c>
      <c r="I25" s="86" t="s">
        <v>35</v>
      </c>
      <c r="J25" s="37">
        <f>'Turnout Pricing Sheet'!M7*'Turnout Schedule-Forecast'!H25</f>
        <v>0</v>
      </c>
    </row>
    <row r="26" spans="2:10" s="7" customFormat="1" ht="15" customHeight="1" x14ac:dyDescent="0.2">
      <c r="B26" s="32"/>
      <c r="C26" s="75">
        <v>43886</v>
      </c>
      <c r="D26" s="82">
        <v>1</v>
      </c>
      <c r="E26" s="83" t="s">
        <v>85</v>
      </c>
      <c r="F26" s="70" t="s">
        <v>48</v>
      </c>
      <c r="G26" s="79" t="s">
        <v>69</v>
      </c>
      <c r="H26" s="80">
        <v>3</v>
      </c>
      <c r="I26" s="81" t="s">
        <v>35</v>
      </c>
      <c r="J26" s="37">
        <f>'Turnout Pricing Sheet'!M7*'Turnout Schedule-Forecast'!H26</f>
        <v>0</v>
      </c>
    </row>
    <row r="27" spans="2:10" s="7" customFormat="1" ht="15" customHeight="1" x14ac:dyDescent="0.2">
      <c r="B27" s="32"/>
      <c r="C27" s="74">
        <v>44022</v>
      </c>
      <c r="D27" s="82" t="s">
        <v>123</v>
      </c>
      <c r="E27" s="77" t="s">
        <v>50</v>
      </c>
      <c r="F27" s="78" t="s">
        <v>47</v>
      </c>
      <c r="G27" s="87" t="s">
        <v>65</v>
      </c>
      <c r="H27" s="80">
        <v>2</v>
      </c>
      <c r="I27" s="81" t="s">
        <v>35</v>
      </c>
      <c r="J27" s="37">
        <f>'Turnout Pricing Sheet'!M19*'Turnout Schedule-Forecast'!H27</f>
        <v>0</v>
      </c>
    </row>
    <row r="28" spans="2:10" s="7" customFormat="1" ht="15" customHeight="1" x14ac:dyDescent="0.2">
      <c r="B28" s="32"/>
      <c r="C28" s="75">
        <v>44124</v>
      </c>
      <c r="D28" s="82">
        <v>14</v>
      </c>
      <c r="E28" s="83" t="s">
        <v>51</v>
      </c>
      <c r="F28" s="78" t="s">
        <v>47</v>
      </c>
      <c r="G28" s="79" t="s">
        <v>57</v>
      </c>
      <c r="H28" s="85">
        <v>2</v>
      </c>
      <c r="I28" s="86" t="s">
        <v>35</v>
      </c>
      <c r="J28" s="37">
        <f>'Turnout Pricing Sheet'!M20*'Turnout Schedule-Forecast'!H28</f>
        <v>0</v>
      </c>
    </row>
    <row r="29" spans="2:10" s="7" customFormat="1" ht="15" customHeight="1" x14ac:dyDescent="0.2">
      <c r="B29" s="32"/>
      <c r="C29" s="74">
        <v>44150</v>
      </c>
      <c r="D29" s="68">
        <v>13</v>
      </c>
      <c r="E29" s="54" t="s">
        <v>44</v>
      </c>
      <c r="F29" s="63" t="s">
        <v>47</v>
      </c>
      <c r="G29" s="34" t="s">
        <v>68</v>
      </c>
      <c r="H29" s="55">
        <v>1</v>
      </c>
      <c r="I29" s="56" t="s">
        <v>35</v>
      </c>
      <c r="J29" s="37">
        <f>'Turnout Pricing Sheet'!M19*'Turnout Schedule-Forecast'!H29</f>
        <v>0</v>
      </c>
    </row>
    <row r="30" spans="2:10" s="7" customFormat="1" ht="15" customHeight="1" x14ac:dyDescent="0.2">
      <c r="B30" s="39"/>
      <c r="C30" s="92"/>
      <c r="D30" s="93"/>
      <c r="E30" s="108" t="s">
        <v>116</v>
      </c>
      <c r="F30" s="109"/>
      <c r="G30" s="109"/>
      <c r="H30" s="94">
        <f ca="1">SUM(H25:H39)</f>
        <v>14</v>
      </c>
      <c r="I30" s="95" t="s">
        <v>35</v>
      </c>
      <c r="J30" s="43">
        <f>SUM(J25:J29)</f>
        <v>0</v>
      </c>
    </row>
    <row r="31" spans="2:10" ht="16.5" customHeight="1" x14ac:dyDescent="0.2">
      <c r="B31" s="101" t="s">
        <v>75</v>
      </c>
      <c r="C31" s="102"/>
      <c r="D31" s="102"/>
      <c r="E31" s="102"/>
      <c r="F31" s="102"/>
      <c r="G31" s="102"/>
      <c r="H31" s="102"/>
      <c r="I31" s="102"/>
      <c r="J31" s="103"/>
    </row>
    <row r="32" spans="2:10" s="6" customFormat="1" ht="15" customHeight="1" x14ac:dyDescent="0.25">
      <c r="B32" s="31"/>
      <c r="C32" s="96" t="s">
        <v>124</v>
      </c>
      <c r="D32" s="72" t="s">
        <v>66</v>
      </c>
      <c r="E32" s="72" t="s">
        <v>14</v>
      </c>
      <c r="F32" s="97" t="s">
        <v>2</v>
      </c>
      <c r="G32" s="97" t="s">
        <v>34</v>
      </c>
      <c r="H32" s="96" t="s">
        <v>0</v>
      </c>
      <c r="I32" s="96" t="s">
        <v>3</v>
      </c>
      <c r="J32" s="99" t="s">
        <v>87</v>
      </c>
    </row>
    <row r="33" spans="2:11" s="7" customFormat="1" ht="15" customHeight="1" x14ac:dyDescent="0.2">
      <c r="B33" s="32"/>
      <c r="C33" s="75">
        <v>44220</v>
      </c>
      <c r="D33" s="82">
        <v>2</v>
      </c>
      <c r="E33" s="77" t="s">
        <v>83</v>
      </c>
      <c r="F33" s="70" t="s">
        <v>48</v>
      </c>
      <c r="G33" s="79" t="s">
        <v>60</v>
      </c>
      <c r="H33" s="80">
        <v>1</v>
      </c>
      <c r="I33" s="81" t="s">
        <v>35</v>
      </c>
      <c r="J33" s="37">
        <f>'Turnout Pricing Sheet'!P8*'Turnout Schedule-Forecast'!H33</f>
        <v>0</v>
      </c>
    </row>
    <row r="34" spans="2:11" s="7" customFormat="1" ht="15" customHeight="1" x14ac:dyDescent="0.2">
      <c r="B34" s="32"/>
      <c r="C34" s="74">
        <v>44229</v>
      </c>
      <c r="D34" s="82">
        <v>1</v>
      </c>
      <c r="E34" s="33" t="s">
        <v>90</v>
      </c>
      <c r="F34" s="64" t="s">
        <v>48</v>
      </c>
      <c r="G34" s="38" t="s">
        <v>69</v>
      </c>
      <c r="H34" s="35">
        <v>2</v>
      </c>
      <c r="I34" s="36" t="s">
        <v>35</v>
      </c>
      <c r="J34" s="37">
        <f>'Turnout Pricing Sheet'!P7*'Turnout Schedule-Forecast'!H34</f>
        <v>0</v>
      </c>
    </row>
    <row r="35" spans="2:11" s="7" customFormat="1" ht="15" customHeight="1" x14ac:dyDescent="0.2">
      <c r="B35" s="32"/>
      <c r="C35" s="75">
        <v>44236</v>
      </c>
      <c r="D35" s="82">
        <v>2</v>
      </c>
      <c r="E35" s="33" t="s">
        <v>91</v>
      </c>
      <c r="F35" s="64" t="s">
        <v>48</v>
      </c>
      <c r="G35" s="38" t="s">
        <v>89</v>
      </c>
      <c r="H35" s="35">
        <v>4</v>
      </c>
      <c r="I35" s="36" t="s">
        <v>35</v>
      </c>
      <c r="J35" s="37">
        <f>'Turnout Pricing Sheet'!P8*'Turnout Schedule-Forecast'!H35</f>
        <v>0</v>
      </c>
    </row>
    <row r="36" spans="2:11" s="7" customFormat="1" ht="15" customHeight="1" x14ac:dyDescent="0.2">
      <c r="B36" s="32"/>
      <c r="C36" s="74">
        <v>44389</v>
      </c>
      <c r="D36" s="68">
        <v>5</v>
      </c>
      <c r="E36" s="54" t="s">
        <v>45</v>
      </c>
      <c r="F36" s="64" t="s">
        <v>48</v>
      </c>
      <c r="G36" s="34" t="s">
        <v>68</v>
      </c>
      <c r="H36" s="55">
        <v>1</v>
      </c>
      <c r="I36" s="56" t="s">
        <v>35</v>
      </c>
      <c r="J36" s="37">
        <f>'Turnout Pricing Sheet'!P11*'Turnout Schedule-Forecast'!H36</f>
        <v>0</v>
      </c>
    </row>
    <row r="37" spans="2:11" s="7" customFormat="1" ht="15" customHeight="1" x14ac:dyDescent="0.2">
      <c r="B37" s="32"/>
      <c r="C37" s="74">
        <v>44396</v>
      </c>
      <c r="D37" s="68">
        <v>1</v>
      </c>
      <c r="E37" s="33" t="s">
        <v>46</v>
      </c>
      <c r="F37" s="64" t="s">
        <v>48</v>
      </c>
      <c r="G37" s="38" t="s">
        <v>69</v>
      </c>
      <c r="H37" s="35">
        <v>4</v>
      </c>
      <c r="I37" s="36" t="s">
        <v>35</v>
      </c>
      <c r="J37" s="37">
        <f>'Turnout Pricing Sheet'!P7*'Turnout Schedule-Forecast'!H37</f>
        <v>0</v>
      </c>
    </row>
    <row r="38" spans="2:11" s="7" customFormat="1" ht="15" customHeight="1" x14ac:dyDescent="0.2">
      <c r="B38" s="32"/>
      <c r="C38" s="74">
        <v>44511</v>
      </c>
      <c r="D38" s="82" t="s">
        <v>123</v>
      </c>
      <c r="E38" s="77" t="s">
        <v>52</v>
      </c>
      <c r="F38" s="78" t="s">
        <v>47</v>
      </c>
      <c r="G38" s="87" t="s">
        <v>64</v>
      </c>
      <c r="H38" s="80">
        <v>2</v>
      </c>
      <c r="I38" s="81" t="s">
        <v>35</v>
      </c>
      <c r="J38" s="37">
        <f>'Turnout Pricing Sheet'!P19*'Turnout Schedule-Forecast'!H38</f>
        <v>0</v>
      </c>
    </row>
    <row r="39" spans="2:11" s="7" customFormat="1" ht="15" customHeight="1" x14ac:dyDescent="0.2">
      <c r="B39" s="32"/>
      <c r="C39" s="75">
        <v>44518</v>
      </c>
      <c r="D39" s="82" t="s">
        <v>123</v>
      </c>
      <c r="E39" s="83" t="s">
        <v>53</v>
      </c>
      <c r="F39" s="78" t="s">
        <v>47</v>
      </c>
      <c r="G39" s="87" t="s">
        <v>63</v>
      </c>
      <c r="H39" s="85">
        <v>2</v>
      </c>
      <c r="I39" s="86" t="s">
        <v>35</v>
      </c>
      <c r="J39" s="37">
        <f>'Turnout Pricing Sheet'!P19*'Turnout Schedule-Forecast'!H39</f>
        <v>0</v>
      </c>
    </row>
    <row r="40" spans="2:11" s="7" customFormat="1" ht="15" customHeight="1" x14ac:dyDescent="0.2">
      <c r="B40" s="39"/>
      <c r="C40" s="92"/>
      <c r="D40" s="93"/>
      <c r="E40" s="108" t="s">
        <v>119</v>
      </c>
      <c r="F40" s="109"/>
      <c r="G40" s="109"/>
      <c r="H40" s="94">
        <f>SUM(H33:H39)</f>
        <v>16</v>
      </c>
      <c r="I40" s="95" t="s">
        <v>35</v>
      </c>
      <c r="J40" s="43">
        <f>SUM(J33:J39)</f>
        <v>0</v>
      </c>
    </row>
    <row r="41" spans="2:11" ht="16.5" customHeight="1" x14ac:dyDescent="0.2">
      <c r="B41" s="101" t="s">
        <v>120</v>
      </c>
      <c r="C41" s="102"/>
      <c r="D41" s="102"/>
      <c r="E41" s="102"/>
      <c r="F41" s="102"/>
      <c r="G41" s="102"/>
      <c r="H41" s="102"/>
      <c r="I41" s="102"/>
      <c r="J41" s="103"/>
    </row>
    <row r="42" spans="2:11" s="6" customFormat="1" ht="15" customHeight="1" x14ac:dyDescent="0.25">
      <c r="B42" s="31"/>
      <c r="C42" s="96" t="s">
        <v>124</v>
      </c>
      <c r="D42" s="72" t="s">
        <v>66</v>
      </c>
      <c r="E42" s="72" t="s">
        <v>14</v>
      </c>
      <c r="F42" s="97" t="s">
        <v>2</v>
      </c>
      <c r="G42" s="97" t="s">
        <v>34</v>
      </c>
      <c r="H42" s="96" t="s">
        <v>0</v>
      </c>
      <c r="I42" s="96" t="s">
        <v>3</v>
      </c>
      <c r="J42" s="99" t="s">
        <v>87</v>
      </c>
    </row>
    <row r="43" spans="2:11" s="7" customFormat="1" ht="15" customHeight="1" x14ac:dyDescent="0.2">
      <c r="B43" s="32"/>
      <c r="C43" s="74">
        <v>44593</v>
      </c>
      <c r="D43" s="82">
        <v>1</v>
      </c>
      <c r="E43" s="54" t="s">
        <v>115</v>
      </c>
      <c r="F43" s="64" t="s">
        <v>48</v>
      </c>
      <c r="G43" s="38" t="s">
        <v>69</v>
      </c>
      <c r="H43" s="35">
        <v>2</v>
      </c>
      <c r="I43" s="36" t="s">
        <v>35</v>
      </c>
      <c r="J43" s="37">
        <f>'Turnout Pricing Sheet'!S7*'Turnout Schedule-Forecast'!H43</f>
        <v>0</v>
      </c>
    </row>
    <row r="44" spans="2:11" s="7" customFormat="1" ht="15" customHeight="1" x14ac:dyDescent="0.2">
      <c r="B44" s="32"/>
      <c r="C44" s="75">
        <v>44600</v>
      </c>
      <c r="D44" s="82">
        <v>2</v>
      </c>
      <c r="E44" s="33" t="s">
        <v>115</v>
      </c>
      <c r="F44" s="64" t="s">
        <v>48</v>
      </c>
      <c r="G44" s="38" t="s">
        <v>89</v>
      </c>
      <c r="H44" s="35">
        <v>2</v>
      </c>
      <c r="I44" s="36" t="s">
        <v>35</v>
      </c>
      <c r="J44" s="37">
        <f>'Turnout Pricing Sheet'!S8*'Turnout Schedule-Forecast'!H44</f>
        <v>0</v>
      </c>
    </row>
    <row r="45" spans="2:11" s="7" customFormat="1" ht="15" customHeight="1" x14ac:dyDescent="0.2">
      <c r="B45" s="39"/>
      <c r="C45" s="42"/>
      <c r="D45" s="39"/>
      <c r="E45" s="108" t="s">
        <v>121</v>
      </c>
      <c r="F45" s="109"/>
      <c r="G45" s="109"/>
      <c r="H45" s="40">
        <f>SUM(H43:H44)</f>
        <v>4</v>
      </c>
      <c r="I45" s="41" t="s">
        <v>35</v>
      </c>
      <c r="J45" s="43">
        <f>SUM(J43:J44)</f>
        <v>0</v>
      </c>
    </row>
    <row r="46" spans="2:11" s="7" customFormat="1" ht="7.5" customHeight="1" x14ac:dyDescent="0.2">
      <c r="B46" s="57"/>
      <c r="C46" s="60"/>
      <c r="D46" s="67"/>
      <c r="E46" s="58"/>
      <c r="F46" s="58"/>
      <c r="G46" s="58"/>
      <c r="H46" s="59"/>
      <c r="I46" s="60"/>
      <c r="J46" s="61"/>
    </row>
    <row r="47" spans="2:11" s="7" customFormat="1" ht="18.75" customHeight="1" x14ac:dyDescent="0.2">
      <c r="B47" s="69"/>
      <c r="C47" s="71"/>
      <c r="D47" s="70"/>
      <c r="E47" s="70"/>
      <c r="F47" s="70"/>
      <c r="G47" s="104" t="s">
        <v>122</v>
      </c>
      <c r="H47" s="104"/>
      <c r="I47" s="104"/>
      <c r="J47" s="62">
        <f>J12+J21+J30+J40+J45</f>
        <v>0</v>
      </c>
      <c r="K47" s="11"/>
    </row>
    <row r="48" spans="2:11" s="7" customFormat="1" ht="15" customHeight="1" x14ac:dyDescent="0.25">
      <c r="B48" s="12"/>
      <c r="C48" s="10"/>
      <c r="D48" s="12"/>
      <c r="E48" s="13"/>
      <c r="F48" s="8"/>
      <c r="G48" s="13"/>
      <c r="H48" s="9"/>
      <c r="I48" s="10"/>
      <c r="J48" s="14"/>
      <c r="K48" s="11"/>
    </row>
    <row r="49" spans="2:11" s="7" customFormat="1" ht="15" customHeight="1" x14ac:dyDescent="0.25">
      <c r="B49" s="12"/>
      <c r="C49" s="10"/>
      <c r="D49" s="12"/>
      <c r="E49" s="15"/>
      <c r="F49" s="15"/>
      <c r="G49" s="16"/>
      <c r="H49" s="17"/>
      <c r="I49" s="10"/>
      <c r="J49" s="14"/>
      <c r="K49" s="11"/>
    </row>
    <row r="50" spans="2:11" s="7" customFormat="1" ht="15" customHeight="1" x14ac:dyDescent="0.25">
      <c r="B50" s="12"/>
      <c r="C50" s="10"/>
      <c r="D50" s="12"/>
      <c r="E50" s="15"/>
      <c r="F50" s="15"/>
      <c r="G50" s="15"/>
      <c r="H50" s="17"/>
      <c r="I50" s="10"/>
      <c r="J50" s="14"/>
      <c r="K50" s="11"/>
    </row>
    <row r="51" spans="2:11" s="7" customFormat="1" ht="15" customHeight="1" x14ac:dyDescent="0.25">
      <c r="B51" s="12"/>
      <c r="C51" s="10"/>
      <c r="D51" s="12"/>
      <c r="E51" s="19"/>
      <c r="F51" s="15"/>
      <c r="G51" s="16"/>
      <c r="H51" s="17"/>
      <c r="I51" s="10"/>
      <c r="J51" s="14"/>
      <c r="K51" s="11"/>
    </row>
    <row r="52" spans="2:11" s="7" customFormat="1" ht="15" customHeight="1" x14ac:dyDescent="0.2">
      <c r="B52" s="18"/>
      <c r="C52" s="21"/>
      <c r="D52" s="18"/>
      <c r="E52" s="19"/>
      <c r="F52" s="19"/>
      <c r="G52" s="19"/>
      <c r="H52" s="20"/>
      <c r="I52" s="21"/>
      <c r="J52" s="22"/>
    </row>
    <row r="53" spans="2:11" x14ac:dyDescent="0.2">
      <c r="B53" s="23"/>
      <c r="C53" s="26"/>
      <c r="D53" s="23"/>
      <c r="E53" s="19"/>
      <c r="F53" s="24"/>
      <c r="H53" s="26"/>
      <c r="I53" s="26"/>
      <c r="J53" s="24"/>
    </row>
    <row r="54" spans="2:11" x14ac:dyDescent="0.2">
      <c r="B54" s="23"/>
      <c r="C54" s="26"/>
      <c r="D54" s="23"/>
      <c r="E54" s="24"/>
      <c r="F54" s="24"/>
      <c r="H54" s="26"/>
      <c r="I54" s="26"/>
      <c r="J54" s="24"/>
    </row>
    <row r="55" spans="2:11" x14ac:dyDescent="0.2">
      <c r="B55" s="23"/>
      <c r="C55" s="26"/>
      <c r="D55" s="23"/>
      <c r="E55" s="24"/>
      <c r="F55" s="24"/>
      <c r="H55" s="26"/>
      <c r="I55" s="26"/>
      <c r="J55" s="24"/>
    </row>
    <row r="56" spans="2:11" x14ac:dyDescent="0.2">
      <c r="B56" s="23"/>
      <c r="C56" s="26"/>
      <c r="D56" s="23"/>
      <c r="E56" s="24"/>
      <c r="F56" s="24"/>
      <c r="H56" s="26"/>
      <c r="I56" s="26"/>
      <c r="J56" s="24"/>
    </row>
    <row r="57" spans="2:11" x14ac:dyDescent="0.2">
      <c r="B57" s="23"/>
      <c r="C57" s="26"/>
      <c r="D57" s="23"/>
      <c r="E57" s="24"/>
      <c r="F57" s="24"/>
      <c r="H57" s="26"/>
      <c r="I57" s="26"/>
      <c r="J57" s="24"/>
    </row>
    <row r="58" spans="2:11" x14ac:dyDescent="0.2">
      <c r="B58" s="23"/>
      <c r="C58" s="26"/>
      <c r="D58" s="23"/>
      <c r="E58" s="24"/>
      <c r="F58" s="24"/>
      <c r="H58" s="26"/>
      <c r="I58" s="26"/>
      <c r="J58" s="24"/>
    </row>
    <row r="59" spans="2:11" x14ac:dyDescent="0.2">
      <c r="B59" s="23"/>
      <c r="C59" s="26"/>
      <c r="D59" s="23"/>
      <c r="E59" s="24"/>
      <c r="F59" s="24"/>
      <c r="H59" s="26"/>
      <c r="I59" s="26"/>
      <c r="J59" s="24"/>
    </row>
    <row r="60" spans="2:11" x14ac:dyDescent="0.2">
      <c r="B60" s="23"/>
      <c r="C60" s="26"/>
      <c r="D60" s="23"/>
      <c r="E60" s="24"/>
      <c r="F60" s="24"/>
      <c r="H60" s="26"/>
      <c r="I60" s="26"/>
      <c r="J60" s="24"/>
    </row>
    <row r="61" spans="2:11" x14ac:dyDescent="0.2">
      <c r="B61" s="23"/>
      <c r="C61" s="26"/>
      <c r="D61" s="23"/>
      <c r="E61" s="24"/>
      <c r="F61" s="24"/>
      <c r="H61" s="26"/>
      <c r="I61" s="26"/>
      <c r="J61" s="24"/>
    </row>
    <row r="62" spans="2:11" x14ac:dyDescent="0.2">
      <c r="B62" s="23"/>
      <c r="C62" s="26"/>
      <c r="D62" s="23"/>
      <c r="E62" s="24"/>
      <c r="F62" s="24"/>
      <c r="H62" s="26"/>
      <c r="I62" s="26"/>
      <c r="J62" s="24"/>
    </row>
    <row r="63" spans="2:11" x14ac:dyDescent="0.2">
      <c r="B63" s="23"/>
      <c r="C63" s="26"/>
      <c r="D63" s="23"/>
      <c r="E63" s="24"/>
      <c r="F63" s="24"/>
      <c r="H63" s="26"/>
      <c r="I63" s="26"/>
      <c r="J63" s="24"/>
    </row>
    <row r="64" spans="2:11" x14ac:dyDescent="0.2">
      <c r="B64" s="23"/>
      <c r="C64" s="26"/>
      <c r="D64" s="23"/>
      <c r="F64" s="24"/>
      <c r="H64" s="26"/>
      <c r="I64" s="26"/>
      <c r="J64" s="24"/>
    </row>
  </sheetData>
  <mergeCells count="12">
    <mergeCell ref="B23:J23"/>
    <mergeCell ref="G47:I47"/>
    <mergeCell ref="B2:J2"/>
    <mergeCell ref="B3:J3"/>
    <mergeCell ref="E12:G12"/>
    <mergeCell ref="B14:J14"/>
    <mergeCell ref="E21:G21"/>
    <mergeCell ref="E30:G30"/>
    <mergeCell ref="B31:J31"/>
    <mergeCell ref="E40:G40"/>
    <mergeCell ref="B41:J41"/>
    <mergeCell ref="E45:G45"/>
  </mergeCells>
  <pageMargins left="0.75" right="0.75" top="1" bottom="1" header="0.5" footer="0.5"/>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Turnout Pricing Sheet</vt:lpstr>
      <vt:lpstr>Turnout Schedule-Forecast</vt:lpstr>
      <vt:lpstr>'Turnout Pricing Sheet'!Print_Area</vt:lpstr>
      <vt:lpstr>'Turnout Schedule-Forecast'!Print_Area</vt:lpstr>
    </vt:vector>
  </TitlesOfParts>
  <Company>OPAS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 Sullivan</dc:creator>
  <cp:lastModifiedBy>WMATA</cp:lastModifiedBy>
  <cp:lastPrinted>2017-12-05T18:11:35Z</cp:lastPrinted>
  <dcterms:created xsi:type="dcterms:W3CDTF">2004-06-16T20:19:00Z</dcterms:created>
  <dcterms:modified xsi:type="dcterms:W3CDTF">2017-12-20T22:59:36Z</dcterms:modified>
</cp:coreProperties>
</file>